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elaineblasi/Desktop/3:17:"/>
    </mc:Choice>
  </mc:AlternateContent>
  <bookViews>
    <workbookView xWindow="0" yWindow="440" windowWidth="23780" windowHeight="17460" xr2:uid="{00000000-000D-0000-FFFF-FFFF00000000}"/>
  </bookViews>
  <sheets>
    <sheet name="EventCalendar" sheetId="2" r:id="rId1"/>
  </sheets>
  <definedNames>
    <definedName name="_xlnm.Print_Area" localSheetId="0">EventCalendar!$B$8:$V$65</definedName>
    <definedName name="startday">EventCalendar!$M$4</definedName>
    <definedName name="valuevx">42.314159</definedName>
    <definedName name="year">EventCalendar!$F$4</definedName>
  </definedNames>
  <calcPr calcId="171027" concurrentCalc="0"/>
</workbook>
</file>

<file path=xl/calcChain.xml><?xml version="1.0" encoding="utf-8"?>
<calcChain xmlns="http://schemas.openxmlformats.org/spreadsheetml/2006/main">
  <c r="B8" i="2" l="1"/>
  <c r="H59" i="2"/>
  <c r="G59" i="2"/>
  <c r="F59" i="2"/>
  <c r="E59" i="2"/>
  <c r="D59" i="2"/>
  <c r="C59" i="2"/>
  <c r="B59" i="2"/>
  <c r="S13" i="2"/>
  <c r="R13" i="2"/>
  <c r="Q13" i="2"/>
  <c r="P13" i="2"/>
  <c r="O13" i="2"/>
  <c r="N13" i="2"/>
  <c r="M13" i="2"/>
  <c r="S22" i="2"/>
  <c r="R22" i="2"/>
  <c r="Q22" i="2"/>
  <c r="P22" i="2"/>
  <c r="O22" i="2"/>
  <c r="N22" i="2"/>
  <c r="M22" i="2"/>
  <c r="S31" i="2"/>
  <c r="R31" i="2"/>
  <c r="Q31" i="2"/>
  <c r="P31" i="2"/>
  <c r="O31" i="2"/>
  <c r="N31" i="2"/>
  <c r="M31" i="2"/>
  <c r="S40" i="2"/>
  <c r="R40" i="2"/>
  <c r="Q40" i="2"/>
  <c r="P40" i="2"/>
  <c r="O40" i="2"/>
  <c r="N40" i="2"/>
  <c r="M40" i="2"/>
  <c r="S50" i="2"/>
  <c r="R50" i="2"/>
  <c r="Q50" i="2"/>
  <c r="P50" i="2"/>
  <c r="O50" i="2"/>
  <c r="N50" i="2"/>
  <c r="M50" i="2"/>
  <c r="H49" i="2"/>
  <c r="G49" i="2"/>
  <c r="F49" i="2"/>
  <c r="E49" i="2"/>
  <c r="D49" i="2"/>
  <c r="C49" i="2"/>
  <c r="B49" i="2"/>
  <c r="H40" i="2"/>
  <c r="G40" i="2"/>
  <c r="F40" i="2"/>
  <c r="E40" i="2"/>
  <c r="D40" i="2"/>
  <c r="C40" i="2"/>
  <c r="B40" i="2"/>
  <c r="H31" i="2"/>
  <c r="G31" i="2"/>
  <c r="F31" i="2"/>
  <c r="E31" i="2"/>
  <c r="D31" i="2"/>
  <c r="C31" i="2"/>
  <c r="B31" i="2"/>
  <c r="H22" i="2"/>
  <c r="G22" i="2"/>
  <c r="F22" i="2"/>
  <c r="E22" i="2"/>
  <c r="D22" i="2"/>
  <c r="C22" i="2"/>
  <c r="B22" i="2"/>
  <c r="H13" i="2"/>
  <c r="G13" i="2"/>
  <c r="F13" i="2"/>
  <c r="E13" i="2"/>
  <c r="D13" i="2"/>
  <c r="C13" i="2"/>
  <c r="B13" i="2"/>
  <c r="S59" i="2"/>
  <c r="R59" i="2"/>
  <c r="Q59" i="2"/>
  <c r="P59" i="2"/>
  <c r="O59" i="2"/>
  <c r="N59" i="2"/>
  <c r="M59" i="2"/>
  <c r="M12" i="2"/>
  <c r="M49" i="2"/>
  <c r="M39" i="2"/>
  <c r="M30" i="2"/>
  <c r="M21" i="2"/>
  <c r="B58" i="2"/>
  <c r="B60" i="2"/>
  <c r="C60" i="2"/>
  <c r="D60" i="2"/>
  <c r="E60" i="2"/>
  <c r="F60" i="2"/>
  <c r="G60" i="2"/>
  <c r="H60" i="2"/>
  <c r="B61" i="2"/>
  <c r="C61" i="2"/>
  <c r="D61" i="2"/>
  <c r="E61" i="2"/>
  <c r="F61" i="2"/>
  <c r="G61" i="2"/>
  <c r="H61" i="2"/>
  <c r="B62" i="2"/>
  <c r="C62" i="2"/>
  <c r="D62" i="2"/>
  <c r="E62" i="2"/>
  <c r="F62" i="2"/>
  <c r="G62" i="2"/>
  <c r="H62" i="2"/>
  <c r="B63" i="2"/>
  <c r="C63" i="2"/>
  <c r="D63" i="2"/>
  <c r="E63" i="2"/>
  <c r="F63" i="2"/>
  <c r="G63" i="2"/>
  <c r="H63" i="2"/>
  <c r="B64" i="2"/>
  <c r="C64" i="2"/>
  <c r="D64" i="2"/>
  <c r="E64" i="2"/>
  <c r="F64" i="2"/>
  <c r="G64" i="2"/>
  <c r="H64" i="2"/>
  <c r="B65" i="2"/>
  <c r="C65" i="2"/>
  <c r="D65" i="2"/>
  <c r="E65" i="2"/>
  <c r="F65" i="2"/>
  <c r="G65" i="2"/>
  <c r="H65" i="2"/>
  <c r="B48" i="2"/>
  <c r="B39" i="2"/>
  <c r="B30" i="2"/>
  <c r="J22" i="2"/>
  <c r="M58" i="2"/>
  <c r="B21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C27" i="2"/>
  <c r="D27" i="2"/>
  <c r="E27" i="2"/>
  <c r="F27" i="2"/>
  <c r="G27" i="2"/>
  <c r="H27" i="2"/>
  <c r="B28" i="2"/>
  <c r="C28" i="2"/>
  <c r="D28" i="2"/>
  <c r="E28" i="2"/>
  <c r="F28" i="2"/>
  <c r="G28" i="2"/>
  <c r="H28" i="2"/>
  <c r="B12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B19" i="2"/>
  <c r="C19" i="2"/>
  <c r="D19" i="2"/>
  <c r="E19" i="2"/>
  <c r="F19" i="2"/>
  <c r="G19" i="2"/>
  <c r="H19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C36" i="2"/>
  <c r="D36" i="2"/>
  <c r="E36" i="2"/>
  <c r="F36" i="2"/>
  <c r="G36" i="2"/>
  <c r="H36" i="2"/>
  <c r="B37" i="2"/>
  <c r="C37" i="2"/>
  <c r="D37" i="2"/>
  <c r="E37" i="2"/>
  <c r="F37" i="2"/>
  <c r="G37" i="2"/>
  <c r="H37" i="2"/>
  <c r="M23" i="2"/>
  <c r="N23" i="2"/>
  <c r="O23" i="2"/>
  <c r="P23" i="2"/>
  <c r="Q23" i="2"/>
  <c r="R23" i="2"/>
  <c r="S23" i="2"/>
  <c r="M24" i="2"/>
  <c r="N24" i="2"/>
  <c r="O24" i="2"/>
  <c r="P24" i="2"/>
  <c r="Q24" i="2"/>
  <c r="R24" i="2"/>
  <c r="S24" i="2"/>
  <c r="M25" i="2"/>
  <c r="N25" i="2"/>
  <c r="O25" i="2"/>
  <c r="P25" i="2"/>
  <c r="Q25" i="2"/>
  <c r="R25" i="2"/>
  <c r="S25" i="2"/>
  <c r="M26" i="2"/>
  <c r="N26" i="2"/>
  <c r="O26" i="2"/>
  <c r="P26" i="2"/>
  <c r="Q26" i="2"/>
  <c r="R26" i="2"/>
  <c r="S26" i="2"/>
  <c r="M27" i="2"/>
  <c r="N27" i="2"/>
  <c r="O27" i="2"/>
  <c r="P27" i="2"/>
  <c r="Q27" i="2"/>
  <c r="R27" i="2"/>
  <c r="S27" i="2"/>
  <c r="M28" i="2"/>
  <c r="N28" i="2"/>
  <c r="O28" i="2"/>
  <c r="P28" i="2"/>
  <c r="Q28" i="2"/>
  <c r="R28" i="2"/>
  <c r="S28" i="2"/>
  <c r="M51" i="2"/>
  <c r="N51" i="2"/>
  <c r="O51" i="2"/>
  <c r="P51" i="2"/>
  <c r="Q51" i="2"/>
  <c r="R51" i="2"/>
  <c r="S51" i="2"/>
  <c r="M52" i="2"/>
  <c r="N52" i="2"/>
  <c r="O52" i="2"/>
  <c r="P52" i="2"/>
  <c r="Q52" i="2"/>
  <c r="R52" i="2"/>
  <c r="S52" i="2"/>
  <c r="M53" i="2"/>
  <c r="N53" i="2"/>
  <c r="O53" i="2"/>
  <c r="P53" i="2"/>
  <c r="Q53" i="2"/>
  <c r="R53" i="2"/>
  <c r="S53" i="2"/>
  <c r="M54" i="2"/>
  <c r="N54" i="2"/>
  <c r="O54" i="2"/>
  <c r="P54" i="2"/>
  <c r="Q54" i="2"/>
  <c r="R54" i="2"/>
  <c r="S54" i="2"/>
  <c r="M55" i="2"/>
  <c r="N55" i="2"/>
  <c r="O55" i="2"/>
  <c r="P55" i="2"/>
  <c r="Q55" i="2"/>
  <c r="R55" i="2"/>
  <c r="S55" i="2"/>
  <c r="M56" i="2"/>
  <c r="N56" i="2"/>
  <c r="O56" i="2"/>
  <c r="P56" i="2"/>
  <c r="Q56" i="2"/>
  <c r="R56" i="2"/>
  <c r="S56" i="2"/>
  <c r="U59" i="2"/>
  <c r="M60" i="2"/>
  <c r="N60" i="2"/>
  <c r="O60" i="2"/>
  <c r="P60" i="2"/>
  <c r="Q60" i="2"/>
  <c r="R60" i="2"/>
  <c r="S60" i="2"/>
  <c r="M61" i="2"/>
  <c r="N61" i="2"/>
  <c r="O61" i="2"/>
  <c r="P61" i="2"/>
  <c r="Q61" i="2"/>
  <c r="R61" i="2"/>
  <c r="S61" i="2"/>
  <c r="M62" i="2"/>
  <c r="N62" i="2"/>
  <c r="O62" i="2"/>
  <c r="P62" i="2"/>
  <c r="Q62" i="2"/>
  <c r="R62" i="2"/>
  <c r="S62" i="2"/>
  <c r="M63" i="2"/>
  <c r="N63" i="2"/>
  <c r="O63" i="2"/>
  <c r="P63" i="2"/>
  <c r="Q63" i="2"/>
  <c r="R63" i="2"/>
  <c r="S63" i="2"/>
  <c r="M64" i="2"/>
  <c r="N64" i="2"/>
  <c r="O64" i="2"/>
  <c r="P64" i="2"/>
  <c r="Q64" i="2"/>
  <c r="R64" i="2"/>
  <c r="S64" i="2"/>
  <c r="M65" i="2"/>
  <c r="N65" i="2"/>
  <c r="O65" i="2"/>
  <c r="P65" i="2"/>
  <c r="Q65" i="2"/>
  <c r="R65" i="2"/>
  <c r="S65" i="2"/>
  <c r="B41" i="2"/>
  <c r="C41" i="2"/>
  <c r="D41" i="2"/>
  <c r="E41" i="2"/>
  <c r="F41" i="2"/>
  <c r="G41" i="2"/>
  <c r="H41" i="2"/>
  <c r="B42" i="2"/>
  <c r="C42" i="2"/>
  <c r="D42" i="2"/>
  <c r="E42" i="2"/>
  <c r="F42" i="2"/>
  <c r="G42" i="2"/>
  <c r="H42" i="2"/>
  <c r="B43" i="2"/>
  <c r="C43" i="2"/>
  <c r="D43" i="2"/>
  <c r="E43" i="2"/>
  <c r="F43" i="2"/>
  <c r="G43" i="2"/>
  <c r="H43" i="2"/>
  <c r="B44" i="2"/>
  <c r="C44" i="2"/>
  <c r="D44" i="2"/>
  <c r="E44" i="2"/>
  <c r="F44" i="2"/>
  <c r="G44" i="2"/>
  <c r="H44" i="2"/>
  <c r="B45" i="2"/>
  <c r="C45" i="2"/>
  <c r="D45" i="2"/>
  <c r="E45" i="2"/>
  <c r="F45" i="2"/>
  <c r="G45" i="2"/>
  <c r="H45" i="2"/>
  <c r="B46" i="2"/>
  <c r="C46" i="2"/>
  <c r="D46" i="2"/>
  <c r="E46" i="2"/>
  <c r="F46" i="2"/>
  <c r="G46" i="2"/>
  <c r="H46" i="2"/>
  <c r="U31" i="2"/>
  <c r="M32" i="2"/>
  <c r="N32" i="2"/>
  <c r="O32" i="2"/>
  <c r="P32" i="2"/>
  <c r="Q32" i="2"/>
  <c r="R32" i="2"/>
  <c r="S32" i="2"/>
  <c r="M33" i="2"/>
  <c r="N33" i="2"/>
  <c r="O33" i="2"/>
  <c r="P33" i="2"/>
  <c r="Q33" i="2"/>
  <c r="R33" i="2"/>
  <c r="S33" i="2"/>
  <c r="M34" i="2"/>
  <c r="N34" i="2"/>
  <c r="O34" i="2"/>
  <c r="P34" i="2"/>
  <c r="Q34" i="2"/>
  <c r="R34" i="2"/>
  <c r="S34" i="2"/>
  <c r="M35" i="2"/>
  <c r="N35" i="2"/>
  <c r="O35" i="2"/>
  <c r="P35" i="2"/>
  <c r="Q35" i="2"/>
  <c r="R35" i="2"/>
  <c r="S35" i="2"/>
  <c r="M36" i="2"/>
  <c r="N36" i="2"/>
  <c r="O36" i="2"/>
  <c r="P36" i="2"/>
  <c r="Q36" i="2"/>
  <c r="R36" i="2"/>
  <c r="S36" i="2"/>
  <c r="M37" i="2"/>
  <c r="N37" i="2"/>
  <c r="O37" i="2"/>
  <c r="P37" i="2"/>
  <c r="Q37" i="2"/>
  <c r="R37" i="2"/>
  <c r="S37" i="2"/>
  <c r="B50" i="2"/>
  <c r="C50" i="2"/>
  <c r="D50" i="2"/>
  <c r="E50" i="2"/>
  <c r="F50" i="2"/>
  <c r="G50" i="2"/>
  <c r="H50" i="2"/>
  <c r="B51" i="2"/>
  <c r="C51" i="2"/>
  <c r="D51" i="2"/>
  <c r="E51" i="2"/>
  <c r="F51" i="2"/>
  <c r="G51" i="2"/>
  <c r="H51" i="2"/>
  <c r="B52" i="2"/>
  <c r="C52" i="2"/>
  <c r="D52" i="2"/>
  <c r="E52" i="2"/>
  <c r="F52" i="2"/>
  <c r="G52" i="2"/>
  <c r="H52" i="2"/>
  <c r="B53" i="2"/>
  <c r="C53" i="2"/>
  <c r="D53" i="2"/>
  <c r="E53" i="2"/>
  <c r="F53" i="2"/>
  <c r="G53" i="2"/>
  <c r="H53" i="2"/>
  <c r="B54" i="2"/>
  <c r="C54" i="2"/>
  <c r="D54" i="2"/>
  <c r="E54" i="2"/>
  <c r="F54" i="2"/>
  <c r="G54" i="2"/>
  <c r="H54" i="2"/>
  <c r="B55" i="2"/>
  <c r="C55" i="2"/>
  <c r="D55" i="2"/>
  <c r="E55" i="2"/>
  <c r="F55" i="2"/>
  <c r="G55" i="2"/>
  <c r="H55" i="2"/>
  <c r="M41" i="2"/>
  <c r="N41" i="2"/>
  <c r="O41" i="2"/>
  <c r="P41" i="2"/>
  <c r="Q41" i="2"/>
  <c r="R41" i="2"/>
  <c r="S41" i="2"/>
  <c r="M42" i="2"/>
  <c r="N42" i="2"/>
  <c r="O42" i="2"/>
  <c r="P42" i="2"/>
  <c r="Q42" i="2"/>
  <c r="R42" i="2"/>
  <c r="S42" i="2"/>
  <c r="M43" i="2"/>
  <c r="N43" i="2"/>
  <c r="O43" i="2"/>
  <c r="P43" i="2"/>
  <c r="Q43" i="2"/>
  <c r="R43" i="2"/>
  <c r="S43" i="2"/>
  <c r="M44" i="2"/>
  <c r="N44" i="2"/>
  <c r="O44" i="2"/>
  <c r="P44" i="2"/>
  <c r="Q44" i="2"/>
  <c r="R44" i="2"/>
  <c r="S44" i="2"/>
  <c r="M45" i="2"/>
  <c r="N45" i="2"/>
  <c r="O45" i="2"/>
  <c r="P45" i="2"/>
  <c r="Q45" i="2"/>
  <c r="R45" i="2"/>
  <c r="S45" i="2"/>
  <c r="M46" i="2"/>
  <c r="N46" i="2"/>
  <c r="O46" i="2"/>
  <c r="P46" i="2"/>
  <c r="Q46" i="2"/>
  <c r="R46" i="2"/>
  <c r="S46" i="2"/>
  <c r="M14" i="2"/>
  <c r="N14" i="2"/>
  <c r="O14" i="2"/>
  <c r="P14" i="2"/>
  <c r="Q14" i="2"/>
  <c r="R14" i="2"/>
  <c r="S14" i="2"/>
  <c r="M15" i="2"/>
  <c r="N15" i="2"/>
  <c r="O15" i="2"/>
  <c r="P15" i="2"/>
  <c r="Q15" i="2"/>
  <c r="R15" i="2"/>
  <c r="S15" i="2"/>
  <c r="M16" i="2"/>
  <c r="N16" i="2"/>
  <c r="O16" i="2"/>
  <c r="P16" i="2"/>
  <c r="Q16" i="2"/>
  <c r="R16" i="2"/>
  <c r="S16" i="2"/>
  <c r="M17" i="2"/>
  <c r="N17" i="2"/>
  <c r="O17" i="2"/>
  <c r="P17" i="2"/>
  <c r="Q17" i="2"/>
  <c r="R17" i="2"/>
  <c r="S17" i="2"/>
  <c r="M18" i="2"/>
  <c r="N18" i="2"/>
  <c r="O18" i="2"/>
  <c r="P18" i="2"/>
  <c r="Q18" i="2"/>
  <c r="R18" i="2"/>
  <c r="S18" i="2"/>
  <c r="M19" i="2"/>
  <c r="N19" i="2"/>
  <c r="O19" i="2"/>
  <c r="P19" i="2"/>
  <c r="Q19" i="2"/>
  <c r="R19" i="2"/>
  <c r="S19" i="2"/>
  <c r="U50" i="2"/>
  <c r="U40" i="2"/>
</calcChain>
</file>

<file path=xl/sharedStrings.xml><?xml version="1.0" encoding="utf-8"?>
<sst xmlns="http://schemas.openxmlformats.org/spreadsheetml/2006/main" count="62" uniqueCount="60">
  <si>
    <t>1: Sun, 2: Mon</t>
  </si>
  <si>
    <t>http://www.vertex42.com/calendars/school-calendar.html</t>
  </si>
  <si>
    <t>Year:</t>
  </si>
  <si>
    <t>INSTRUCTIONS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</si>
  <si>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</si>
  <si>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</si>
  <si>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</si>
  <si>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</si>
  <si>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</si>
  <si>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</si>
  <si>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</si>
  <si>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</si>
  <si>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</si>
  <si>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</si>
  <si>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</si>
  <si>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</si>
  <si>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«  Choose the year and start day</t>
  </si>
  <si>
    <t>Start Day:</t>
  </si>
  <si>
    <t>School Event Calendar Template</t>
  </si>
  <si>
    <t>© 2013-2014 Vertex42 LLC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</si>
  <si>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</si>
  <si>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print to a PDF driver, or in Excel 2010/2013 you can go to Save As and select PDF.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</si>
  <si>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</si>
  <si>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edit, select the cell(s) and go to Format &gt; Conditional Formatting.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</si>
  <si>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</si>
  <si>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16-22</t>
  </si>
  <si>
    <t xml:space="preserve">Staff Development </t>
  </si>
  <si>
    <t>School Begins</t>
  </si>
  <si>
    <t>Family Conferences</t>
  </si>
  <si>
    <t>Labor Day (NO SCHOOL)</t>
  </si>
  <si>
    <t>Halloween (Early Dismissal)</t>
  </si>
  <si>
    <t>Veterans Day (NO SCHOOL)</t>
  </si>
  <si>
    <t>19-23</t>
  </si>
  <si>
    <t>End of Quarter 1</t>
  </si>
  <si>
    <t>24-31</t>
  </si>
  <si>
    <t>1-4</t>
  </si>
  <si>
    <t>End of Semester 1</t>
  </si>
  <si>
    <t>22-25</t>
  </si>
  <si>
    <t>Martin Luther King Jr. Day (NO SCHOOL)</t>
  </si>
  <si>
    <t>18-22</t>
  </si>
  <si>
    <t>President's Week (NO SCHOOL)</t>
  </si>
  <si>
    <t>Staff Development</t>
  </si>
  <si>
    <t>End of Quarter 3</t>
  </si>
  <si>
    <t>Cesar Chavez Day (NO SCHOOL)</t>
  </si>
  <si>
    <t>2-5</t>
  </si>
  <si>
    <t>Intersession Week</t>
  </si>
  <si>
    <t>22-26</t>
  </si>
  <si>
    <t>Memorial Day (NO SCHOOL)</t>
  </si>
  <si>
    <t xml:space="preserve">Last Day of School / Graduation </t>
  </si>
  <si>
    <t>17-19</t>
  </si>
  <si>
    <t>Summer School Begins</t>
  </si>
  <si>
    <t>Independence day (NO SUMMER SCHOOL)</t>
  </si>
  <si>
    <t>Summer School Ends</t>
  </si>
  <si>
    <t>Winter Break (NO SCHOOL)</t>
  </si>
  <si>
    <t>Family Conferences (Noon Dismissal)</t>
  </si>
  <si>
    <t>Spring Break (NO SCHOOL)</t>
  </si>
  <si>
    <t>21-22     Staff Development</t>
  </si>
  <si>
    <t>Day of Service</t>
  </si>
  <si>
    <t>Thanksgiving Break  (NO SCHOOL)</t>
  </si>
  <si>
    <t>Staff Development (NO SCHOOL)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</si>
</sst>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"/>
    <numFmt numFmtId="165" formatCode="mmmm"/>
    <numFmt numFmtId="166" formatCode="mmmm\ yyyy"/>
  </numFmts>
  <fonts count="19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color indexed="16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60"/>
      <name val="Arial"/>
      <family val="2"/>
    </font>
    <font>
      <sz val="8"/>
      <name val="Century Gothic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4"/>
      <color theme="4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8"/>
      <color theme="3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/>
    <xf numFmtId="0" fontId="4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/>
    <xf numFmtId="0" fontId="4" fillId="0" borderId="0" xfId="0" applyFont="1" applyBorder="1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4" borderId="0" xfId="0" applyFont="1" applyFill="1" applyAlignment="1">
      <alignment vertical="center"/>
    </xf>
    <xf numFmtId="0" fontId="0" fillId="4" borderId="0" xfId="0" applyFill="1"/>
    <xf numFmtId="0" fontId="7" fillId="4" borderId="0" xfId="0" applyFont="1" applyFill="1"/>
    <xf numFmtId="0" fontId="6" fillId="4" borderId="0" xfId="2" applyFont="1" applyFill="1" applyAlignment="1" applyProtection="1"/>
    <xf numFmtId="0" fontId="4" fillId="4" borderId="0" xfId="1" applyNumberFormat="1" applyFont="1" applyFill="1" applyAlignment="1">
      <alignment horizontal="right" vertical="center"/>
    </xf>
    <xf numFmtId="0" fontId="8" fillId="4" borderId="0" xfId="0" applyFont="1" applyFill="1"/>
    <xf numFmtId="0" fontId="4" fillId="4" borderId="0" xfId="0" applyFont="1" applyFill="1" applyBorder="1" applyAlignment="1">
      <alignment horizontal="center"/>
    </xf>
    <xf numFmtId="0" fontId="4" fillId="4" borderId="0" xfId="0" applyFont="1" applyFill="1"/>
    <xf numFmtId="0" fontId="6" fillId="4" borderId="0" xfId="2" applyFont="1" applyFill="1" applyAlignment="1" applyProtection="1">
      <alignment horizontal="right"/>
    </xf>
    <xf numFmtId="0" fontId="4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/>
    <xf numFmtId="0" fontId="18" fillId="0" borderId="0" xfId="0" applyFont="1"/>
    <xf numFmtId="0" fontId="0" fillId="5" borderId="0" xfId="0" applyFill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4" fontId="4" fillId="5" borderId="0" xfId="0" applyNumberFormat="1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49" fontId="4" fillId="5" borderId="0" xfId="0" applyNumberFormat="1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164" fontId="12" fillId="5" borderId="0" xfId="0" applyNumberFormat="1" applyFont="1" applyFill="1" applyAlignment="1">
      <alignment horizontal="left" vertical="center"/>
    </xf>
    <xf numFmtId="0" fontId="12" fillId="5" borderId="0" xfId="0" applyFont="1" applyFill="1" applyAlignment="1">
      <alignment vertical="center"/>
    </xf>
    <xf numFmtId="49" fontId="12" fillId="5" borderId="0" xfId="0" applyNumberFormat="1" applyFont="1" applyFill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/>
    <xf numFmtId="164" fontId="4" fillId="5" borderId="4" xfId="0" applyNumberFormat="1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164" fontId="12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165" fontId="12" fillId="2" borderId="7" xfId="0" applyNumberFormat="1" applyFont="1" applyFill="1" applyBorder="1" applyAlignment="1">
      <alignment horizontal="left" vertical="center"/>
    </xf>
    <xf numFmtId="166" fontId="11" fillId="3" borderId="0" xfId="0" applyNumberFormat="1" applyFont="1" applyFill="1" applyBorder="1" applyAlignment="1">
      <alignment horizontal="center" vertical="center"/>
    </xf>
    <xf numFmtId="166" fontId="4" fillId="3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14" fillId="4" borderId="0" xfId="0" applyFont="1" applyFill="1"/>
    <xf numFmtId="0" fontId="6" fillId="4" borderId="0" xfId="2" applyFont="1" applyFill="1" applyAlignment="1" applyProtection="1">
      <alignment horizontal="left"/>
    </xf>
    <xf numFmtId="0" fontId="7" fillId="4" borderId="0" xfId="0" applyFont="1" applyFill="1" applyAlignment="1">
      <alignment horizontal="right"/>
    </xf>
    <xf numFmtId="0" fontId="7" fillId="4" borderId="5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1238250</xdr:colOff>
      <xdr:row>0</xdr:row>
      <xdr:rowOff>9525</xdr:rowOff>
    </xdr:from>
    <xdr:to>
      <xdr:col>22</xdr:col>
      <xdr:colOff>0</xdr:colOff>
      <xdr:row>1</xdr:row>
      <xdr:rowOff>0</xdr:rowOff>
    </xdr:to>
    <xdr:pic>
      <xdr:nvPicPr>
        <xdr:cNvPr id="1130" name="Picture 106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</xdr:row>
      <xdr:rowOff>19050</xdr:rowOff>
    </xdr:from>
    <xdr:to>
      <xdr:col>6</xdr:col>
      <xdr:colOff>254000</xdr:colOff>
      <xdr:row>11</xdr:row>
      <xdr:rowOff>12699</xdr:rowOff>
    </xdr:to>
    <xdr:pic>
      <xdr:nvPicPr>
        <xdr:cNvPr id="3" name="Picture 2" descr="SO Logo new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270000"/>
          <a:ext cx="1587500" cy="67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DarkGray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D4D4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65"/>
  <sheetViews>
    <sheetView showGridLines="0" tabSelected="1" topLeftCell="A7" zoomScaleNormal="100" workbookViewId="0">
      <selection activeCell="V16" sqref="V16"/>
    </sheetView>
  </sheetViews>
  <sheetFormatPr baseColWidth="10" defaultColWidth="8.83203125" defaultRowHeight="13" x14ac:dyDescent="0.15"/>
  <cols>
    <col min="1" max="1" width="3.1640625" customWidth="1"/>
    <col min="2" max="8" width="3.83203125" customWidth="1"/>
    <col min="9" max="9" width="1.83203125" customWidth="1"/>
    <col min="10" max="10" width="4.83203125" customWidth="1"/>
    <col min="11" max="11" width="33" customWidth="1"/>
    <col min="12" max="12" width="3.33203125" customWidth="1"/>
    <col min="13" max="19" width="3.83203125" customWidth="1"/>
    <col min="20" max="20" width="1.83203125" customWidth="1"/>
    <col min="21" max="21" width="4.83203125" customWidth="1"/>
    <col min="22" max="22" width="33" customWidth="1"/>
    <col min="23" max="23" width="2.83203125" customWidth="1"/>
    <col min="24" max="24" width="3.1640625" customWidth="1"/>
    <col min="25" max="25" width="50.5" customWidth="1"/>
  </cols>
  <sheetData>
    <row r="1" spans="1:25" ht="18" x14ac:dyDescent="0.2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2"/>
      <c r="Y1" s="23"/>
    </row>
    <row r="2" spans="1:25" x14ac:dyDescent="0.1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13"/>
      <c r="M2" s="14"/>
      <c r="N2" s="14"/>
      <c r="O2" s="14"/>
      <c r="P2" s="14"/>
      <c r="Q2" s="14"/>
      <c r="R2" s="14"/>
      <c r="S2" s="14"/>
      <c r="T2" s="14"/>
      <c r="U2" s="13"/>
      <c r="V2" s="15" t="s">
        <v>19</v>
      </c>
      <c r="W2" s="12"/>
      <c r="Y2" s="24" t="s">
        <v>3</v>
      </c>
    </row>
    <row r="3" spans="1:25" x14ac:dyDescent="0.15">
      <c r="A3" s="13"/>
      <c r="B3" s="16"/>
      <c r="C3" s="16"/>
      <c r="D3" s="17"/>
      <c r="E3" s="17"/>
      <c r="F3" s="13"/>
      <c r="G3" s="13"/>
      <c r="H3" s="13"/>
      <c r="I3" s="18"/>
      <c r="J3" s="13"/>
      <c r="K3" s="13"/>
      <c r="L3" s="13"/>
      <c r="M3" s="16"/>
      <c r="N3" s="16"/>
      <c r="O3" s="17"/>
      <c r="P3" s="17"/>
      <c r="Q3" s="13"/>
      <c r="R3" s="13"/>
      <c r="S3" s="13"/>
      <c r="T3" s="18"/>
      <c r="U3" s="19"/>
      <c r="V3" s="13"/>
      <c r="W3" s="12"/>
      <c r="Y3" s="23"/>
    </row>
    <row r="4" spans="1:25" x14ac:dyDescent="0.15">
      <c r="A4" s="13"/>
      <c r="B4" s="13"/>
      <c r="C4" s="13"/>
      <c r="D4" s="56" t="s">
        <v>2</v>
      </c>
      <c r="E4" s="57"/>
      <c r="F4" s="50">
        <v>2018</v>
      </c>
      <c r="G4" s="58"/>
      <c r="H4" s="51"/>
      <c r="I4" s="13"/>
      <c r="J4" s="13"/>
      <c r="K4" s="56" t="s">
        <v>17</v>
      </c>
      <c r="L4" s="57"/>
      <c r="M4" s="50">
        <v>1</v>
      </c>
      <c r="N4" s="51"/>
      <c r="O4" s="52" t="s">
        <v>0</v>
      </c>
      <c r="P4" s="53"/>
      <c r="Q4" s="53"/>
      <c r="R4" s="53"/>
      <c r="S4" s="53"/>
      <c r="T4" s="13"/>
      <c r="U4" s="13"/>
      <c r="V4" s="13"/>
      <c r="W4" s="12"/>
      <c r="Y4" s="24" t="s">
        <v>16</v>
      </c>
    </row>
    <row r="5" spans="1:25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2"/>
      <c r="Y5" s="25"/>
    </row>
    <row r="6" spans="1:25" x14ac:dyDescent="0.15">
      <c r="Y6" s="26"/>
    </row>
    <row r="7" spans="1:25" s="1" customFormat="1" ht="18" customHeight="1" x14ac:dyDescent="0.15">
      <c r="Y7" s="45" t="s">
        <v>20</v>
      </c>
    </row>
    <row r="8" spans="1:25" s="1" customFormat="1" ht="18" customHeight="1" x14ac:dyDescent="0.15">
      <c r="B8" s="49" t="str">
        <f>year&amp;"-"&amp;year+1&amp;" School Calendar"</f>
        <v>2018-2019 School Calendar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Y8" s="45"/>
    </row>
    <row r="9" spans="1:25" s="1" customFormat="1" ht="18" customHeight="1" x14ac:dyDescent="0.1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Y9" s="45"/>
    </row>
    <row r="10" spans="1:25" s="2" customFormat="1" ht="6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4"/>
      <c r="M10" s="3"/>
      <c r="N10" s="3"/>
      <c r="O10" s="3"/>
      <c r="P10" s="3"/>
      <c r="Q10" s="3"/>
      <c r="R10" s="3"/>
      <c r="S10" s="3"/>
      <c r="T10" s="3"/>
      <c r="U10" s="3"/>
      <c r="V10" s="3"/>
      <c r="Y10" s="45"/>
    </row>
    <row r="11" spans="1:25" s="5" customFormat="1" ht="11" x14ac:dyDescent="0.15">
      <c r="B11" s="9"/>
      <c r="C11" s="9"/>
      <c r="D11" s="9"/>
      <c r="E11" s="9"/>
      <c r="F11" s="9"/>
      <c r="G11" s="9"/>
      <c r="H11" s="9"/>
      <c r="I11" s="9"/>
      <c r="J11" s="10"/>
      <c r="K11" s="9"/>
      <c r="L11" s="9"/>
      <c r="Y11" s="45"/>
    </row>
    <row r="12" spans="1:25" s="4" customFormat="1" ht="11" x14ac:dyDescent="0.15">
      <c r="B12" s="47">
        <f>DATE(year,8,1)</f>
        <v>43313</v>
      </c>
      <c r="C12" s="48"/>
      <c r="D12" s="48"/>
      <c r="E12" s="48"/>
      <c r="F12" s="48"/>
      <c r="G12" s="48"/>
      <c r="H12" s="48"/>
      <c r="I12" s="6"/>
      <c r="J12" s="46" t="s">
        <v>5</v>
      </c>
      <c r="K12" s="46"/>
      <c r="L12" s="9"/>
      <c r="M12" s="47">
        <f>DATE(year+1,2,1)</f>
        <v>43497</v>
      </c>
      <c r="N12" s="48"/>
      <c r="O12" s="48"/>
      <c r="P12" s="48"/>
      <c r="Q12" s="48"/>
      <c r="R12" s="48"/>
      <c r="S12" s="48"/>
      <c r="T12" s="9"/>
      <c r="U12" s="46" t="s">
        <v>11</v>
      </c>
      <c r="V12" s="46"/>
      <c r="Y12" s="45"/>
    </row>
    <row r="13" spans="1:25" s="4" customFormat="1" ht="11" x14ac:dyDescent="0.15">
      <c r="B13" s="20" t="str">
        <f>CHOOSE(1+MOD(startday+1-2,7),"Su","M","Tu","W","Th","F","Sa")</f>
        <v>Su</v>
      </c>
      <c r="C13" s="21" t="str">
        <f>CHOOSE(1+MOD(startday+2-2,7),"Su","M","Tu","W","Th","F","Sa")</f>
        <v>M</v>
      </c>
      <c r="D13" s="21" t="str">
        <f>CHOOSE(1+MOD(startday+3-2,7),"Su","M","Tu","W","Th","F","Sa")</f>
        <v>Tu</v>
      </c>
      <c r="E13" s="21" t="str">
        <f>CHOOSE(1+MOD(startday+4-2,7),"Su","M","Tu","W","Th","F","Sa")</f>
        <v>W</v>
      </c>
      <c r="F13" s="21" t="str">
        <f>CHOOSE(1+MOD(startday+5-2,7),"Su","M","Tu","W","Th","F","Sa")</f>
        <v>Th</v>
      </c>
      <c r="G13" s="21" t="str">
        <f>CHOOSE(1+MOD(startday+6-2,7),"Su","M","Tu","W","Th","F","Sa")</f>
        <v>F</v>
      </c>
      <c r="H13" s="20" t="str">
        <f>CHOOSE(1+MOD(startday+7-2,7),"Su","M","Tu","W","Th","F","Sa")</f>
        <v>Sa</v>
      </c>
      <c r="I13" s="9"/>
      <c r="J13" s="10" t="s">
        <v>25</v>
      </c>
      <c r="K13" s="9" t="s">
        <v>26</v>
      </c>
      <c r="L13" s="9"/>
      <c r="M13" s="20" t="str">
        <f>CHOOSE(1+MOD(startday+1-2,7),"Su","M","Tu","W","Th","F","Sa")</f>
        <v>Su</v>
      </c>
      <c r="N13" s="21" t="str">
        <f>CHOOSE(1+MOD(startday+2-2,7),"Su","M","Tu","W","Th","F","Sa")</f>
        <v>M</v>
      </c>
      <c r="O13" s="21" t="str">
        <f>CHOOSE(1+MOD(startday+3-2,7),"Su","M","Tu","W","Th","F","Sa")</f>
        <v>Tu</v>
      </c>
      <c r="P13" s="21" t="str">
        <f>CHOOSE(1+MOD(startday+4-2,7),"Su","M","Tu","W","Th","F","Sa")</f>
        <v>W</v>
      </c>
      <c r="Q13" s="21" t="str">
        <f>CHOOSE(1+MOD(startday+5-2,7),"Su","M","Tu","W","Th","F","Sa")</f>
        <v>Th</v>
      </c>
      <c r="R13" s="21" t="str">
        <f>CHOOSE(1+MOD(startday+6-2,7),"Su","M","Tu","W","Th","F","Sa")</f>
        <v>F</v>
      </c>
      <c r="S13" s="20" t="str">
        <f>CHOOSE(1+MOD(startday+7-2,7),"Su","M","Tu","W","Th","F","Sa")</f>
        <v>Sa</v>
      </c>
      <c r="T13" s="9"/>
      <c r="U13" s="37" t="s">
        <v>39</v>
      </c>
      <c r="V13" s="38" t="s">
        <v>40</v>
      </c>
      <c r="Y13" s="45"/>
    </row>
    <row r="14" spans="1:25" s="4" customFormat="1" ht="11" x14ac:dyDescent="0.15">
      <c r="B14" s="42" t="str">
        <f>IF(WEEKDAY(B12,1)=startday,B12,"")</f>
        <v/>
      </c>
      <c r="C14" s="43" t="str">
        <f>IF(B14="",IF(WEEKDAY(B12,1)=MOD(startday,7)+1,B12,""),B14+1)</f>
        <v/>
      </c>
      <c r="D14" s="43" t="str">
        <f>IF(C14="",IF(WEEKDAY(B12,1)=MOD(startday+1,7)+1,B12,""),C14+1)</f>
        <v/>
      </c>
      <c r="E14" s="8">
        <f>IF(D14="",IF(WEEKDAY(B12,1)=MOD(startday+2,7)+1,B12,""),D14+1)</f>
        <v>43313</v>
      </c>
      <c r="F14" s="8">
        <f>IF(E14="",IF(WEEKDAY(B12,1)=MOD(startday+3,7)+1,B12,""),E14+1)</f>
        <v>43314</v>
      </c>
      <c r="G14" s="8">
        <f>IF(F14="",IF(WEEKDAY(B12,1)=MOD(startday+4,7)+1,B12,""),F14+1)</f>
        <v>43315</v>
      </c>
      <c r="H14" s="7">
        <f>IF(G14="",IF(WEEKDAY(B12,1)=MOD(startday+5,7)+1,B12,""),G14+1)</f>
        <v>43316</v>
      </c>
      <c r="I14" s="9"/>
      <c r="J14" s="9" t="s">
        <v>25</v>
      </c>
      <c r="K14" s="9" t="s">
        <v>28</v>
      </c>
      <c r="L14" s="9"/>
      <c r="M14" s="7" t="str">
        <f>IF(WEEKDAY(M12,1)=startday,M12,"")</f>
        <v/>
      </c>
      <c r="N14" s="8" t="str">
        <f>IF(M14="",IF(WEEKDAY(M12,1)=MOD(startday,7)+1,M12,""),M14+1)</f>
        <v/>
      </c>
      <c r="O14" s="8" t="str">
        <f>IF(N14="",IF(WEEKDAY(M12,1)=MOD(startday+1,7)+1,M12,""),N14+1)</f>
        <v/>
      </c>
      <c r="P14" s="8" t="str">
        <f>IF(O14="",IF(WEEKDAY(M12,1)=MOD(startday+2,7)+1,M12,""),O14+1)</f>
        <v/>
      </c>
      <c r="Q14" s="8" t="str">
        <f>IF(P14="",IF(WEEKDAY(M12,1)=MOD(startday+3,7)+1,M12,""),P14+1)</f>
        <v/>
      </c>
      <c r="R14" s="8">
        <f>IF(Q14="",IF(WEEKDAY(M12,1)=MOD(startday+4,7)+1,M12,""),Q14+1)</f>
        <v>43497</v>
      </c>
      <c r="S14" s="7">
        <f>IF(R14="",IF(WEEKDAY(M12,1)=MOD(startday+5,7)+1,M12,""),R14+1)</f>
        <v>43498</v>
      </c>
      <c r="T14" s="9"/>
      <c r="U14" s="32"/>
      <c r="V14" s="38"/>
      <c r="Y14" s="27"/>
    </row>
    <row r="15" spans="1:25" s="4" customFormat="1" ht="11.25" customHeight="1" x14ac:dyDescent="0.15">
      <c r="B15" s="7">
        <f>IF(H14="","",IF(MONTH(H14+1)&lt;&gt;MONTH(H14),"",H14+1))</f>
        <v>43317</v>
      </c>
      <c r="C15" s="8">
        <f>IF(B15="","",IF(MONTH(B15+1)&lt;&gt;MONTH(B15),"",B15+1))</f>
        <v>43318</v>
      </c>
      <c r="D15" s="8">
        <f t="shared" ref="D15:D19" si="0">IF(C15="","",IF(MONTH(C15+1)&lt;&gt;MONTH(C15),"",C15+1))</f>
        <v>43319</v>
      </c>
      <c r="E15" s="8">
        <f>IF(D15="","",IF(MONTH(D15+1)&lt;&gt;MONTH(D15),"",D15+1))</f>
        <v>43320</v>
      </c>
      <c r="F15" s="8">
        <f t="shared" ref="F15:F19" si="1">IF(E15="","",IF(MONTH(E15+1)&lt;&gt;MONTH(E15),"",E15+1))</f>
        <v>43321</v>
      </c>
      <c r="G15" s="8">
        <f t="shared" ref="G15:G19" si="2">IF(F15="","",IF(MONTH(F15+1)&lt;&gt;MONTH(F15),"",F15+1))</f>
        <v>43322</v>
      </c>
      <c r="H15" s="7">
        <f t="shared" ref="H15:H19" si="3">IF(G15="","",IF(MONTH(G15+1)&lt;&gt;MONTH(G15),"",G15+1))</f>
        <v>43323</v>
      </c>
      <c r="I15" s="9"/>
      <c r="J15" s="30">
        <v>23</v>
      </c>
      <c r="K15" s="31" t="s">
        <v>27</v>
      </c>
      <c r="L15" s="9"/>
      <c r="M15" s="7">
        <f>IF(S14="","",IF(MONTH(S14+1)&lt;&gt;MONTH(S14),"",S14+1))</f>
        <v>43499</v>
      </c>
      <c r="N15" s="8">
        <f>IF(M15="","",IF(MONTH(M15+1)&lt;&gt;MONTH(M15),"",M15+1))</f>
        <v>43500</v>
      </c>
      <c r="O15" s="8">
        <f t="shared" ref="O15:O19" si="4">IF(N15="","",IF(MONTH(N15+1)&lt;&gt;MONTH(N15),"",N15+1))</f>
        <v>43501</v>
      </c>
      <c r="P15" s="8">
        <f>IF(O15="","",IF(MONTH(O15+1)&lt;&gt;MONTH(O15),"",O15+1))</f>
        <v>43502</v>
      </c>
      <c r="Q15" s="8">
        <f t="shared" ref="Q15:Q19" si="5">IF(P15="","",IF(MONTH(P15+1)&lt;&gt;MONTH(P15),"",P15+1))</f>
        <v>43503</v>
      </c>
      <c r="R15" s="8">
        <f t="shared" ref="R15:R19" si="6">IF(Q15="","",IF(MONTH(Q15+1)&lt;&gt;MONTH(Q15),"",Q15+1))</f>
        <v>43504</v>
      </c>
      <c r="S15" s="7">
        <f t="shared" ref="S15:S19" si="7">IF(R15="","",IF(MONTH(R15+1)&lt;&gt;MONTH(R15),"",R15+1))</f>
        <v>43505</v>
      </c>
      <c r="T15" s="9"/>
      <c r="U15" s="32"/>
      <c r="V15" s="33"/>
      <c r="Y15" s="45" t="s">
        <v>21</v>
      </c>
    </row>
    <row r="16" spans="1:25" s="4" customFormat="1" ht="11" x14ac:dyDescent="0.15">
      <c r="B16" s="7">
        <f t="shared" ref="B16:B19" si="8">IF(H15="","",IF(MONTH(H15+1)&lt;&gt;MONTH(H15),"",H15+1))</f>
        <v>43324</v>
      </c>
      <c r="C16" s="8">
        <f t="shared" ref="C16:C19" si="9">IF(B16="","",IF(MONTH(B16+1)&lt;&gt;MONTH(B16),"",B16+1))</f>
        <v>43325</v>
      </c>
      <c r="D16" s="8">
        <f t="shared" si="0"/>
        <v>43326</v>
      </c>
      <c r="E16" s="8">
        <f t="shared" ref="E16:E19" si="10">IF(D16="","",IF(MONTH(D16+1)&lt;&gt;MONTH(D16),"",D16+1))</f>
        <v>43327</v>
      </c>
      <c r="F16" s="8">
        <f t="shared" si="1"/>
        <v>43328</v>
      </c>
      <c r="G16" s="8">
        <f t="shared" si="2"/>
        <v>43329</v>
      </c>
      <c r="H16" s="7">
        <f t="shared" si="3"/>
        <v>43330</v>
      </c>
      <c r="I16" s="9"/>
      <c r="J16" s="10"/>
      <c r="K16" s="9"/>
      <c r="L16" s="9"/>
      <c r="M16" s="7">
        <f t="shared" ref="M16:M19" si="11">IF(S15="","",IF(MONTH(S15+1)&lt;&gt;MONTH(S15),"",S15+1))</f>
        <v>43506</v>
      </c>
      <c r="N16" s="8">
        <f t="shared" ref="N16:N19" si="12">IF(M16="","",IF(MONTH(M16+1)&lt;&gt;MONTH(M16),"",M16+1))</f>
        <v>43507</v>
      </c>
      <c r="O16" s="8">
        <f t="shared" si="4"/>
        <v>43508</v>
      </c>
      <c r="P16" s="8">
        <f t="shared" ref="P16:P19" si="13">IF(O16="","",IF(MONTH(O16+1)&lt;&gt;MONTH(O16),"",O16+1))</f>
        <v>43509</v>
      </c>
      <c r="Q16" s="8">
        <f t="shared" si="5"/>
        <v>43510</v>
      </c>
      <c r="R16" s="8">
        <f t="shared" si="6"/>
        <v>43511</v>
      </c>
      <c r="S16" s="7">
        <f t="shared" si="7"/>
        <v>43512</v>
      </c>
      <c r="T16" s="9"/>
      <c r="U16" s="32"/>
      <c r="V16" s="33"/>
      <c r="Y16" s="45"/>
    </row>
    <row r="17" spans="2:25" s="4" customFormat="1" ht="11" x14ac:dyDescent="0.15">
      <c r="B17" s="7">
        <f t="shared" si="8"/>
        <v>43331</v>
      </c>
      <c r="C17" s="8">
        <f t="shared" si="9"/>
        <v>43332</v>
      </c>
      <c r="D17" s="8">
        <f t="shared" si="0"/>
        <v>43333</v>
      </c>
      <c r="E17" s="8">
        <f t="shared" si="10"/>
        <v>43334</v>
      </c>
      <c r="F17" s="8">
        <f t="shared" si="1"/>
        <v>43335</v>
      </c>
      <c r="G17" s="8">
        <f t="shared" si="2"/>
        <v>43336</v>
      </c>
      <c r="H17" s="7">
        <f t="shared" si="3"/>
        <v>43337</v>
      </c>
      <c r="I17" s="9"/>
      <c r="J17" s="10"/>
      <c r="K17" s="9"/>
      <c r="L17" s="9"/>
      <c r="M17" s="7">
        <f t="shared" si="11"/>
        <v>43513</v>
      </c>
      <c r="N17" s="44">
        <f t="shared" si="12"/>
        <v>43514</v>
      </c>
      <c r="O17" s="44">
        <f t="shared" si="4"/>
        <v>43515</v>
      </c>
      <c r="P17" s="44">
        <f t="shared" si="13"/>
        <v>43516</v>
      </c>
      <c r="Q17" s="44">
        <f t="shared" si="5"/>
        <v>43517</v>
      </c>
      <c r="R17" s="44">
        <f t="shared" si="6"/>
        <v>43518</v>
      </c>
      <c r="S17" s="7">
        <f t="shared" si="7"/>
        <v>43519</v>
      </c>
      <c r="T17" s="9"/>
      <c r="U17" s="10"/>
      <c r="V17" s="9"/>
      <c r="Y17" s="45"/>
    </row>
    <row r="18" spans="2:25" s="4" customFormat="1" ht="9" customHeight="1" x14ac:dyDescent="0.15">
      <c r="B18" s="7">
        <f t="shared" si="8"/>
        <v>43338</v>
      </c>
      <c r="C18" s="8">
        <f t="shared" si="9"/>
        <v>43339</v>
      </c>
      <c r="D18" s="8">
        <f t="shared" si="0"/>
        <v>43340</v>
      </c>
      <c r="E18" s="8">
        <f t="shared" si="10"/>
        <v>43341</v>
      </c>
      <c r="F18" s="8">
        <f t="shared" si="1"/>
        <v>43342</v>
      </c>
      <c r="G18" s="8">
        <f t="shared" si="2"/>
        <v>43343</v>
      </c>
      <c r="H18" s="7" t="str">
        <f t="shared" si="3"/>
        <v/>
      </c>
      <c r="I18" s="9"/>
      <c r="J18" s="10"/>
      <c r="K18" s="9"/>
      <c r="L18" s="9"/>
      <c r="M18" s="7">
        <f t="shared" si="11"/>
        <v>43520</v>
      </c>
      <c r="N18" s="8">
        <f t="shared" si="12"/>
        <v>43521</v>
      </c>
      <c r="O18" s="8">
        <f t="shared" si="4"/>
        <v>43522</v>
      </c>
      <c r="P18" s="8">
        <f t="shared" si="13"/>
        <v>43523</v>
      </c>
      <c r="Q18" s="8">
        <f t="shared" si="5"/>
        <v>43524</v>
      </c>
      <c r="R18" s="8" t="str">
        <f t="shared" si="6"/>
        <v/>
      </c>
      <c r="S18" s="7" t="str">
        <f t="shared" si="7"/>
        <v/>
      </c>
      <c r="T18" s="9"/>
      <c r="U18" s="10"/>
      <c r="V18" s="9"/>
      <c r="Y18" s="45"/>
    </row>
    <row r="19" spans="2:25" s="4" customFormat="1" ht="4.5" customHeight="1" x14ac:dyDescent="0.15">
      <c r="B19" s="7" t="str">
        <f t="shared" si="8"/>
        <v/>
      </c>
      <c r="C19" s="8" t="str">
        <f t="shared" si="9"/>
        <v/>
      </c>
      <c r="D19" s="8" t="str">
        <f t="shared" si="0"/>
        <v/>
      </c>
      <c r="E19" s="8" t="str">
        <f t="shared" si="10"/>
        <v/>
      </c>
      <c r="F19" s="8" t="str">
        <f t="shared" si="1"/>
        <v/>
      </c>
      <c r="G19" s="8" t="str">
        <f t="shared" si="2"/>
        <v/>
      </c>
      <c r="H19" s="7" t="str">
        <f t="shared" si="3"/>
        <v/>
      </c>
      <c r="I19" s="9"/>
      <c r="J19" s="10"/>
      <c r="K19" s="9"/>
      <c r="L19" s="9"/>
      <c r="M19" s="7" t="str">
        <f t="shared" si="11"/>
        <v/>
      </c>
      <c r="N19" s="8" t="str">
        <f t="shared" si="12"/>
        <v/>
      </c>
      <c r="O19" s="8" t="str">
        <f t="shared" si="4"/>
        <v/>
      </c>
      <c r="P19" s="8" t="str">
        <f t="shared" si="13"/>
        <v/>
      </c>
      <c r="Q19" s="8" t="str">
        <f t="shared" si="5"/>
        <v/>
      </c>
      <c r="R19" s="8" t="str">
        <f t="shared" si="6"/>
        <v/>
      </c>
      <c r="S19" s="7" t="str">
        <f t="shared" si="7"/>
        <v/>
      </c>
      <c r="T19" s="9"/>
      <c r="U19" s="10"/>
      <c r="V19" s="9"/>
      <c r="Y19" s="45"/>
    </row>
    <row r="20" spans="2:25" s="5" customFormat="1" ht="11" x14ac:dyDescent="0.15">
      <c r="B20" s="9"/>
      <c r="C20" s="9"/>
      <c r="D20" s="9"/>
      <c r="E20" s="9"/>
      <c r="F20" s="9"/>
      <c r="G20" s="9"/>
      <c r="H20" s="9"/>
      <c r="I20" s="9"/>
      <c r="J20" s="10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Y20" s="45"/>
    </row>
    <row r="21" spans="2:25" s="4" customFormat="1" ht="11" x14ac:dyDescent="0.15">
      <c r="B21" s="47">
        <f>DATE(year,9,1)</f>
        <v>43344</v>
      </c>
      <c r="C21" s="48"/>
      <c r="D21" s="48"/>
      <c r="E21" s="48"/>
      <c r="F21" s="48"/>
      <c r="G21" s="48"/>
      <c r="H21" s="48"/>
      <c r="I21" s="9"/>
      <c r="J21" s="46" t="s">
        <v>6</v>
      </c>
      <c r="K21" s="46"/>
      <c r="L21" s="9"/>
      <c r="M21" s="47">
        <f>DATE(year+1,3,1)</f>
        <v>43525</v>
      </c>
      <c r="N21" s="48"/>
      <c r="O21" s="48"/>
      <c r="P21" s="48"/>
      <c r="Q21" s="48"/>
      <c r="R21" s="48"/>
      <c r="S21" s="48"/>
      <c r="T21" s="9"/>
      <c r="U21" s="46" t="s">
        <v>12</v>
      </c>
      <c r="V21" s="46"/>
      <c r="Y21" s="27"/>
    </row>
    <row r="22" spans="2:25" s="4" customFormat="1" ht="11" x14ac:dyDescent="0.15">
      <c r="B22" s="20" t="str">
        <f>CHOOSE(1+MOD(startday+1-2,7),"Su","M","Tu","W","Th","F","Sa")</f>
        <v>Su</v>
      </c>
      <c r="C22" s="21" t="str">
        <f>CHOOSE(1+MOD(startday+2-2,7),"Su","M","Tu","W","Th","F","Sa")</f>
        <v>M</v>
      </c>
      <c r="D22" s="21" t="str">
        <f>CHOOSE(1+MOD(startday+3-2,7),"Su","M","Tu","W","Th","F","Sa")</f>
        <v>Tu</v>
      </c>
      <c r="E22" s="21" t="str">
        <f>CHOOSE(1+MOD(startday+4-2,7),"Su","M","Tu","W","Th","F","Sa")</f>
        <v>W</v>
      </c>
      <c r="F22" s="21" t="str">
        <f>CHOOSE(1+MOD(startday+5-2,7),"Su","M","Tu","W","Th","F","Sa")</f>
        <v>Th</v>
      </c>
      <c r="G22" s="21" t="str">
        <f>CHOOSE(1+MOD(startday+6-2,7),"Su","M","Tu","W","Th","F","Sa")</f>
        <v>F</v>
      </c>
      <c r="H22" s="20" t="str">
        <f>CHOOSE(1+MOD(startday+7-2,7),"Su","M","Tu","W","Th","F","Sa")</f>
        <v>Sa</v>
      </c>
      <c r="I22" s="9"/>
      <c r="J22" s="37">
        <f>(DATE(year,9,1)+(1-1)*7)+IF(2&lt;WEEKDAY(DATE(year,9,1)),2+7-WEEKDAY(DATE(year,9,1)),2-WEEKDAY(DATE(year,9,1)))</f>
        <v>43346</v>
      </c>
      <c r="K22" s="38" t="s">
        <v>29</v>
      </c>
      <c r="L22" s="9"/>
      <c r="M22" s="20" t="str">
        <f>CHOOSE(1+MOD(startday+1-2,7),"Su","M","Tu","W","Th","F","Sa")</f>
        <v>Su</v>
      </c>
      <c r="N22" s="21" t="str">
        <f>CHOOSE(1+MOD(startday+2-2,7),"Su","M","Tu","W","Th","F","Sa")</f>
        <v>M</v>
      </c>
      <c r="O22" s="21" t="str">
        <f>CHOOSE(1+MOD(startday+3-2,7),"Su","M","Tu","W","Th","F","Sa")</f>
        <v>Tu</v>
      </c>
      <c r="P22" s="21" t="str">
        <f>CHOOSE(1+MOD(startday+4-2,7),"Su","M","Tu","W","Th","F","Sa")</f>
        <v>W</v>
      </c>
      <c r="Q22" s="21" t="str">
        <f>CHOOSE(1+MOD(startday+5-2,7),"Su","M","Tu","W","Th","F","Sa")</f>
        <v>Th</v>
      </c>
      <c r="R22" s="21" t="str">
        <f>CHOOSE(1+MOD(startday+6-2,7),"Su","M","Tu","W","Th","F","Sa")</f>
        <v>F</v>
      </c>
      <c r="S22" s="20" t="str">
        <f>CHOOSE(1+MOD(startday+7-2,7),"Su","M","Tu","W","Th","F","Sa")</f>
        <v>Sa</v>
      </c>
      <c r="T22" s="9"/>
      <c r="U22" s="32">
        <v>29</v>
      </c>
      <c r="V22" s="33" t="s">
        <v>42</v>
      </c>
      <c r="Y22" s="45" t="s">
        <v>22</v>
      </c>
    </row>
    <row r="23" spans="2:25" s="4" customFormat="1" ht="11" x14ac:dyDescent="0.15">
      <c r="B23" s="7" t="str">
        <f>IF(WEEKDAY(B21,1)=startday,B21,"")</f>
        <v/>
      </c>
      <c r="C23" s="8" t="str">
        <f>IF(B23="",IF(WEEKDAY(B21,1)=MOD(startday,7)+1,B21,""),B23+1)</f>
        <v/>
      </c>
      <c r="D23" s="8" t="str">
        <f>IF(C23="",IF(WEEKDAY(B21,1)=MOD(startday+1,7)+1,B21,""),C23+1)</f>
        <v/>
      </c>
      <c r="E23" s="8" t="str">
        <f>IF(D23="",IF(WEEKDAY(B21,1)=MOD(startday+2,7)+1,B21,""),D23+1)</f>
        <v/>
      </c>
      <c r="F23" s="8" t="str">
        <f>IF(E23="",IF(WEEKDAY(B21,1)=MOD(startday+3,7)+1,B21,""),E23+1)</f>
        <v/>
      </c>
      <c r="G23" s="8" t="str">
        <f>IF(F23="",IF(WEEKDAY(B21,1)=MOD(startday+4,7)+1,B21,""),F23+1)</f>
        <v/>
      </c>
      <c r="H23" s="7">
        <f>IF(G23="",IF(WEEKDAY(B21,1)=MOD(startday+5,7)+1,B21,""),G23+1)</f>
        <v>43344</v>
      </c>
      <c r="I23" s="9"/>
      <c r="J23" s="10"/>
      <c r="K23" s="9"/>
      <c r="L23" s="9"/>
      <c r="M23" s="7" t="str">
        <f>IF(WEEKDAY(M21,1)=startday,M21,"")</f>
        <v/>
      </c>
      <c r="N23" s="8" t="str">
        <f>IF(M23="",IF(WEEKDAY(M21,1)=MOD(startday,7)+1,M21,""),M23+1)</f>
        <v/>
      </c>
      <c r="O23" s="8" t="str">
        <f>IF(N23="",IF(WEEKDAY(M21,1)=MOD(startday+1,7)+1,M21,""),N23+1)</f>
        <v/>
      </c>
      <c r="P23" s="8" t="str">
        <f>IF(O23="",IF(WEEKDAY(M21,1)=MOD(startday+2,7)+1,M21,""),O23+1)</f>
        <v/>
      </c>
      <c r="Q23" s="8" t="str">
        <f>IF(P23="",IF(WEEKDAY(M21,1)=MOD(startday+3,7)+1,M21,""),P23+1)</f>
        <v/>
      </c>
      <c r="R23" s="8">
        <f>IF(Q23="",IF(WEEKDAY(M21,1)=MOD(startday+4,7)+1,M21,""),Q23+1)</f>
        <v>43525</v>
      </c>
      <c r="S23" s="7">
        <f>IF(R23="",IF(WEEKDAY(M21,1)=MOD(startday+5,7)+1,M21,""),R23+1)</f>
        <v>43526</v>
      </c>
      <c r="T23" s="9"/>
      <c r="U23" s="32" t="s">
        <v>56</v>
      </c>
      <c r="V23" s="38" t="s">
        <v>59</v>
      </c>
      <c r="Y23" s="45"/>
    </row>
    <row r="24" spans="2:25" s="4" customFormat="1" ht="11.25" customHeight="1" x14ac:dyDescent="0.15">
      <c r="B24" s="7">
        <f>IF(H23="","",IF(MONTH(H23+1)&lt;&gt;MONTH(H23),"",H23+1))</f>
        <v>43345</v>
      </c>
      <c r="C24" s="44">
        <f>IF(B24="","",IF(MONTH(B24+1)&lt;&gt;MONTH(B24),"",B24+1))</f>
        <v>43346</v>
      </c>
      <c r="D24" s="8">
        <f t="shared" ref="D24:D28" si="14">IF(C24="","",IF(MONTH(C24+1)&lt;&gt;MONTH(C24),"",C24+1))</f>
        <v>43347</v>
      </c>
      <c r="E24" s="8">
        <f>IF(D24="","",IF(MONTH(D24+1)&lt;&gt;MONTH(D24),"",D24+1))</f>
        <v>43348</v>
      </c>
      <c r="F24" s="8">
        <f t="shared" ref="F24:F28" si="15">IF(E24="","",IF(MONTH(E24+1)&lt;&gt;MONTH(E24),"",E24+1))</f>
        <v>43349</v>
      </c>
      <c r="G24" s="8">
        <f t="shared" ref="G24:G28" si="16">IF(F24="","",IF(MONTH(F24+1)&lt;&gt;MONTH(F24),"",F24+1))</f>
        <v>43350</v>
      </c>
      <c r="H24" s="7">
        <f t="shared" ref="H24:H28" si="17">IF(G24="","",IF(MONTH(G24+1)&lt;&gt;MONTH(G24),"",G24+1))</f>
        <v>43351</v>
      </c>
      <c r="I24" s="9"/>
      <c r="J24" s="10"/>
      <c r="K24" s="9"/>
      <c r="L24" s="9"/>
      <c r="M24" s="7">
        <f>IF(S23="","",IF(MONTH(S23+1)&lt;&gt;MONTH(S23),"",S23+1))</f>
        <v>43527</v>
      </c>
      <c r="N24" s="8">
        <f>IF(M24="","",IF(MONTH(M24+1)&lt;&gt;MONTH(M24),"",M24+1))</f>
        <v>43528</v>
      </c>
      <c r="O24" s="8">
        <f t="shared" ref="O24:O28" si="18">IF(N24="","",IF(MONTH(N24+1)&lt;&gt;MONTH(N24),"",N24+1))</f>
        <v>43529</v>
      </c>
      <c r="P24" s="8">
        <f>IF(O24="","",IF(MONTH(O24+1)&lt;&gt;MONTH(O24),"",O24+1))</f>
        <v>43530</v>
      </c>
      <c r="Q24" s="8">
        <f t="shared" ref="Q24:Q28" si="19">IF(P24="","",IF(MONTH(P24+1)&lt;&gt;MONTH(P24),"",P24+1))</f>
        <v>43531</v>
      </c>
      <c r="R24" s="8">
        <f t="shared" ref="R24:R28" si="20">IF(Q24="","",IF(MONTH(Q24+1)&lt;&gt;MONTH(Q24),"",Q24+1))</f>
        <v>43532</v>
      </c>
      <c r="S24" s="7">
        <f t="shared" ref="S24:S28" si="21">IF(R24="","",IF(MONTH(R24+1)&lt;&gt;MONTH(R24),"",R24+1))</f>
        <v>43533</v>
      </c>
      <c r="T24" s="9"/>
      <c r="U24" s="35"/>
      <c r="V24" s="33"/>
      <c r="Y24" s="45"/>
    </row>
    <row r="25" spans="2:25" s="4" customFormat="1" ht="11" x14ac:dyDescent="0.15">
      <c r="B25" s="7">
        <f t="shared" ref="B25:B28" si="22">IF(H24="","",IF(MONTH(H24+1)&lt;&gt;MONTH(H24),"",H24+1))</f>
        <v>43352</v>
      </c>
      <c r="C25" s="8">
        <f t="shared" ref="C25:C28" si="23">IF(B25="","",IF(MONTH(B25+1)&lt;&gt;MONTH(B25),"",B25+1))</f>
        <v>43353</v>
      </c>
      <c r="D25" s="8">
        <f t="shared" si="14"/>
        <v>43354</v>
      </c>
      <c r="E25" s="8">
        <f t="shared" ref="E25:E28" si="24">IF(D25="","",IF(MONTH(D25+1)&lt;&gt;MONTH(D25),"",D25+1))</f>
        <v>43355</v>
      </c>
      <c r="F25" s="8">
        <f t="shared" si="15"/>
        <v>43356</v>
      </c>
      <c r="G25" s="8">
        <f t="shared" si="16"/>
        <v>43357</v>
      </c>
      <c r="H25" s="7">
        <f t="shared" si="17"/>
        <v>43358</v>
      </c>
      <c r="I25" s="9"/>
      <c r="J25" s="10"/>
      <c r="K25" s="9"/>
      <c r="L25" s="9"/>
      <c r="M25" s="7">
        <f t="shared" ref="M25:M28" si="25">IF(S24="","",IF(MONTH(S24+1)&lt;&gt;MONTH(S24),"",S24+1))</f>
        <v>43534</v>
      </c>
      <c r="N25" s="8">
        <f t="shared" ref="N25:N28" si="26">IF(M25="","",IF(MONTH(M25+1)&lt;&gt;MONTH(M25),"",M25+1))</f>
        <v>43535</v>
      </c>
      <c r="O25" s="8">
        <f t="shared" si="18"/>
        <v>43536</v>
      </c>
      <c r="P25" s="8">
        <f t="shared" ref="P25:P28" si="27">IF(O25="","",IF(MONTH(O25+1)&lt;&gt;MONTH(O25),"",O25+1))</f>
        <v>43537</v>
      </c>
      <c r="Q25" s="8">
        <f t="shared" si="19"/>
        <v>43538</v>
      </c>
      <c r="R25" s="8">
        <f t="shared" si="20"/>
        <v>43539</v>
      </c>
      <c r="S25" s="7">
        <f t="shared" si="21"/>
        <v>43540</v>
      </c>
      <c r="T25" s="9"/>
      <c r="U25" s="10"/>
      <c r="V25" s="9"/>
      <c r="Y25" s="45"/>
    </row>
    <row r="26" spans="2:25" s="4" customFormat="1" ht="11" x14ac:dyDescent="0.15">
      <c r="B26" s="7">
        <f t="shared" si="22"/>
        <v>43359</v>
      </c>
      <c r="C26" s="8">
        <f t="shared" si="23"/>
        <v>43360</v>
      </c>
      <c r="D26" s="8">
        <f t="shared" si="14"/>
        <v>43361</v>
      </c>
      <c r="E26" s="8">
        <f t="shared" si="24"/>
        <v>43362</v>
      </c>
      <c r="F26" s="8">
        <f t="shared" si="15"/>
        <v>43363</v>
      </c>
      <c r="G26" s="8">
        <f t="shared" si="16"/>
        <v>43364</v>
      </c>
      <c r="H26" s="7">
        <f t="shared" si="17"/>
        <v>43365</v>
      </c>
      <c r="I26" s="9"/>
      <c r="J26" s="10"/>
      <c r="K26" s="9"/>
      <c r="L26" s="9"/>
      <c r="M26" s="7">
        <f t="shared" si="25"/>
        <v>43541</v>
      </c>
      <c r="N26" s="8">
        <f t="shared" si="26"/>
        <v>43542</v>
      </c>
      <c r="O26" s="8">
        <f t="shared" si="18"/>
        <v>43543</v>
      </c>
      <c r="P26" s="8">
        <f t="shared" si="27"/>
        <v>43544</v>
      </c>
      <c r="Q26" s="44">
        <f t="shared" si="19"/>
        <v>43545</v>
      </c>
      <c r="R26" s="44">
        <f t="shared" si="20"/>
        <v>43546</v>
      </c>
      <c r="S26" s="7">
        <f t="shared" si="21"/>
        <v>43547</v>
      </c>
      <c r="T26" s="9"/>
      <c r="U26" s="10"/>
      <c r="V26" s="9"/>
      <c r="Y26" s="45"/>
    </row>
    <row r="27" spans="2:25" s="4" customFormat="1" ht="9" customHeight="1" x14ac:dyDescent="0.15">
      <c r="B27" s="7">
        <f t="shared" si="22"/>
        <v>43366</v>
      </c>
      <c r="C27" s="8">
        <f t="shared" si="23"/>
        <v>43367</v>
      </c>
      <c r="D27" s="8">
        <f t="shared" si="14"/>
        <v>43368</v>
      </c>
      <c r="E27" s="8">
        <f t="shared" si="24"/>
        <v>43369</v>
      </c>
      <c r="F27" s="8">
        <f t="shared" si="15"/>
        <v>43370</v>
      </c>
      <c r="G27" s="8">
        <f t="shared" si="16"/>
        <v>43371</v>
      </c>
      <c r="H27" s="7">
        <f t="shared" si="17"/>
        <v>43372</v>
      </c>
      <c r="I27" s="9"/>
      <c r="J27" s="10"/>
      <c r="K27" s="9"/>
      <c r="L27" s="9"/>
      <c r="M27" s="7">
        <f t="shared" si="25"/>
        <v>43548</v>
      </c>
      <c r="N27" s="8">
        <f t="shared" si="26"/>
        <v>43549</v>
      </c>
      <c r="O27" s="8">
        <f t="shared" si="18"/>
        <v>43550</v>
      </c>
      <c r="P27" s="8">
        <f t="shared" si="27"/>
        <v>43551</v>
      </c>
      <c r="Q27" s="8">
        <f t="shared" si="19"/>
        <v>43552</v>
      </c>
      <c r="R27" s="8">
        <f t="shared" si="20"/>
        <v>43553</v>
      </c>
      <c r="S27" s="7">
        <f t="shared" si="21"/>
        <v>43554</v>
      </c>
      <c r="T27" s="9"/>
      <c r="U27" s="10"/>
      <c r="V27" s="9"/>
      <c r="Y27" s="27"/>
    </row>
    <row r="28" spans="2:25" s="4" customFormat="1" ht="4.5" customHeight="1" x14ac:dyDescent="0.15">
      <c r="B28" s="7">
        <f t="shared" si="22"/>
        <v>43373</v>
      </c>
      <c r="C28" s="8" t="str">
        <f t="shared" si="23"/>
        <v/>
      </c>
      <c r="D28" s="8" t="str">
        <f t="shared" si="14"/>
        <v/>
      </c>
      <c r="E28" s="8" t="str">
        <f t="shared" si="24"/>
        <v/>
      </c>
      <c r="F28" s="8" t="str">
        <f t="shared" si="15"/>
        <v/>
      </c>
      <c r="G28" s="8" t="str">
        <f t="shared" si="16"/>
        <v/>
      </c>
      <c r="H28" s="7" t="str">
        <f t="shared" si="17"/>
        <v/>
      </c>
      <c r="I28" s="9"/>
      <c r="J28" s="10"/>
      <c r="K28" s="9"/>
      <c r="L28" s="9"/>
      <c r="M28" s="7">
        <f t="shared" si="25"/>
        <v>43555</v>
      </c>
      <c r="N28" s="8" t="str">
        <f t="shared" si="26"/>
        <v/>
      </c>
      <c r="O28" s="8" t="str">
        <f t="shared" si="18"/>
        <v/>
      </c>
      <c r="P28" s="8" t="str">
        <f t="shared" si="27"/>
        <v/>
      </c>
      <c r="Q28" s="8" t="str">
        <f t="shared" si="19"/>
        <v/>
      </c>
      <c r="R28" s="8" t="str">
        <f t="shared" si="20"/>
        <v/>
      </c>
      <c r="S28" s="7" t="str">
        <f t="shared" si="21"/>
        <v/>
      </c>
      <c r="T28" s="9"/>
      <c r="U28" s="10"/>
      <c r="V28" s="9"/>
      <c r="Y28" s="27"/>
    </row>
    <row r="29" spans="2:25" s="5" customFormat="1" ht="13.5" customHeight="1" x14ac:dyDescent="0.15">
      <c r="B29" s="9"/>
      <c r="C29" s="9"/>
      <c r="D29" s="9"/>
      <c r="E29" s="9"/>
      <c r="F29" s="9"/>
      <c r="G29" s="9"/>
      <c r="H29" s="9"/>
      <c r="I29" s="9"/>
      <c r="J29" s="10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Y29" s="45" t="s">
        <v>23</v>
      </c>
    </row>
    <row r="30" spans="2:25" s="4" customFormat="1" ht="11" x14ac:dyDescent="0.15">
      <c r="B30" s="47">
        <f>DATE(year,10,1)</f>
        <v>43374</v>
      </c>
      <c r="C30" s="48"/>
      <c r="D30" s="48"/>
      <c r="E30" s="48"/>
      <c r="F30" s="48"/>
      <c r="G30" s="48"/>
      <c r="H30" s="48"/>
      <c r="I30" s="9"/>
      <c r="J30" s="46" t="s">
        <v>7</v>
      </c>
      <c r="K30" s="46"/>
      <c r="L30" s="9"/>
      <c r="M30" s="47">
        <f>DATE(year+1,4,1)</f>
        <v>43556</v>
      </c>
      <c r="N30" s="48"/>
      <c r="O30" s="48"/>
      <c r="P30" s="48"/>
      <c r="Q30" s="48"/>
      <c r="R30" s="48"/>
      <c r="S30" s="48"/>
      <c r="T30" s="9"/>
      <c r="U30" s="46" t="s">
        <v>13</v>
      </c>
      <c r="V30" s="46"/>
      <c r="Y30" s="45"/>
    </row>
    <row r="31" spans="2:25" s="4" customFormat="1" ht="11" x14ac:dyDescent="0.15">
      <c r="B31" s="20" t="str">
        <f>CHOOSE(1+MOD(startday+1-2,7),"Su","M","Tu","W","Th","F","Sa")</f>
        <v>Su</v>
      </c>
      <c r="C31" s="21" t="str">
        <f>CHOOSE(1+MOD(startday+2-2,7),"Su","M","Tu","W","Th","F","Sa")</f>
        <v>M</v>
      </c>
      <c r="D31" s="21" t="str">
        <f>CHOOSE(1+MOD(startday+3-2,7),"Su","M","Tu","W","Th","F","Sa")</f>
        <v>Tu</v>
      </c>
      <c r="E31" s="21" t="str">
        <f>CHOOSE(1+MOD(startday+4-2,7),"Su","M","Tu","W","Th","F","Sa")</f>
        <v>W</v>
      </c>
      <c r="F31" s="21" t="str">
        <f>CHOOSE(1+MOD(startday+5-2,7),"Su","M","Tu","W","Th","F","Sa")</f>
        <v>Th</v>
      </c>
      <c r="G31" s="21" t="str">
        <f>CHOOSE(1+MOD(startday+6-2,7),"Su","M","Tu","W","Th","F","Sa")</f>
        <v>F</v>
      </c>
      <c r="H31" s="20" t="str">
        <f>CHOOSE(1+MOD(startday+7-2,7),"Su","M","Tu","W","Th","F","Sa")</f>
        <v>Sa</v>
      </c>
      <c r="I31" s="9"/>
      <c r="J31" s="32">
        <v>26</v>
      </c>
      <c r="K31" s="33" t="s">
        <v>33</v>
      </c>
      <c r="L31" s="9"/>
      <c r="M31" s="20" t="str">
        <f>CHOOSE(1+MOD(startday+1-2,7),"Su","M","Tu","W","Th","F","Sa")</f>
        <v>Su</v>
      </c>
      <c r="N31" s="21" t="str">
        <f>CHOOSE(1+MOD(startday+2-2,7),"Su","M","Tu","W","Th","F","Sa")</f>
        <v>M</v>
      </c>
      <c r="O31" s="21" t="str">
        <f>CHOOSE(1+MOD(startday+3-2,7),"Su","M","Tu","W","Th","F","Sa")</f>
        <v>Tu</v>
      </c>
      <c r="P31" s="21" t="str">
        <f>CHOOSE(1+MOD(startday+4-2,7),"Su","M","Tu","W","Th","F","Sa")</f>
        <v>W</v>
      </c>
      <c r="Q31" s="21" t="str">
        <f>CHOOSE(1+MOD(startday+5-2,7),"Su","M","Tu","W","Th","F","Sa")</f>
        <v>Th</v>
      </c>
      <c r="R31" s="21" t="str">
        <f>CHOOSE(1+MOD(startday+6-2,7),"Su","M","Tu","W","Th","F","Sa")</f>
        <v>F</v>
      </c>
      <c r="S31" s="20" t="str">
        <f>CHOOSE(1+MOD(startday+7-2,7),"Su","M","Tu","W","Th","F","Sa")</f>
        <v>Sa</v>
      </c>
      <c r="T31" s="9"/>
      <c r="U31" s="37">
        <f>DATE(YEAR(M30),4,1)</f>
        <v>43556</v>
      </c>
      <c r="V31" s="38" t="s">
        <v>43</v>
      </c>
      <c r="Y31" s="45"/>
    </row>
    <row r="32" spans="2:25" s="4" customFormat="1" ht="11" x14ac:dyDescent="0.15">
      <c r="B32" s="7" t="str">
        <f>IF(WEEKDAY(B30,1)=startday,B30,"")</f>
        <v/>
      </c>
      <c r="C32" s="8">
        <f>IF(B32="",IF(WEEKDAY(B30,1)=MOD(startday,7)+1,B30,""),B32+1)</f>
        <v>43374</v>
      </c>
      <c r="D32" s="8">
        <f>IF(C32="",IF(WEEKDAY(B30,1)=MOD(startday+1,7)+1,B30,""),C32+1)</f>
        <v>43375</v>
      </c>
      <c r="E32" s="8">
        <f>IF(D32="",IF(WEEKDAY(B30,1)=MOD(startday+2,7)+1,B30,""),D32+1)</f>
        <v>43376</v>
      </c>
      <c r="F32" s="8">
        <f>IF(E32="",IF(WEEKDAY(B30,1)=MOD(startday+3,7)+1,B30,""),E32+1)</f>
        <v>43377</v>
      </c>
      <c r="G32" s="8">
        <f>IF(F32="",IF(WEEKDAY(B30,1)=MOD(startday+4,7)+1,B30,""),F32+1)</f>
        <v>43378</v>
      </c>
      <c r="H32" s="7">
        <f>IF(G32="",IF(WEEKDAY(B30,1)=MOD(startday+5,7)+1,B30,""),G32+1)</f>
        <v>43379</v>
      </c>
      <c r="I32" s="9"/>
      <c r="J32" s="32">
        <v>31</v>
      </c>
      <c r="K32" s="33" t="s">
        <v>30</v>
      </c>
      <c r="L32" s="9"/>
      <c r="M32" s="7" t="str">
        <f>IF(WEEKDAY(M30,1)=startday,M30,"")</f>
        <v/>
      </c>
      <c r="N32" s="44">
        <f>IF(M32="",IF(WEEKDAY(M30,1)=MOD(startday,7)+1,M30,""),M32+1)</f>
        <v>43556</v>
      </c>
      <c r="O32" s="8">
        <f>IF(N32="",IF(WEEKDAY(M30,1)=MOD(startday+1,7)+1,M30,""),N32+1)</f>
        <v>43557</v>
      </c>
      <c r="P32" s="8">
        <f>IF(O32="",IF(WEEKDAY(M30,1)=MOD(startday+2,7)+1,M30,""),O32+1)</f>
        <v>43558</v>
      </c>
      <c r="Q32" s="8">
        <f>IF(P32="",IF(WEEKDAY(M30,1)=MOD(startday+3,7)+1,M30,""),P32+1)</f>
        <v>43559</v>
      </c>
      <c r="R32" s="8">
        <f>IF(Q32="",IF(WEEKDAY(M30,1)=MOD(startday+4,7)+1,M30,""),Q32+1)</f>
        <v>43560</v>
      </c>
      <c r="S32" s="7">
        <f>IF(R32="",IF(WEEKDAY(M30,1)=MOD(startday+5,7)+1,M30,""),R32+1)</f>
        <v>43561</v>
      </c>
      <c r="T32" s="9"/>
      <c r="U32" s="34" t="s">
        <v>44</v>
      </c>
      <c r="V32" s="33" t="s">
        <v>45</v>
      </c>
      <c r="Y32" s="45"/>
    </row>
    <row r="33" spans="2:25" s="4" customFormat="1" ht="11" x14ac:dyDescent="0.15">
      <c r="B33" s="7">
        <f>IF(H32="","",IF(MONTH(H32+1)&lt;&gt;MONTH(H32),"",H32+1))</f>
        <v>43380</v>
      </c>
      <c r="C33" s="8">
        <f>IF(B33="","",IF(MONTH(B33+1)&lt;&gt;MONTH(B33),"",B33+1))</f>
        <v>43381</v>
      </c>
      <c r="D33" s="8">
        <f t="shared" ref="D33:D37" si="28">IF(C33="","",IF(MONTH(C33+1)&lt;&gt;MONTH(C33),"",C33+1))</f>
        <v>43382</v>
      </c>
      <c r="E33" s="8">
        <f>IF(D33="","",IF(MONTH(D33+1)&lt;&gt;MONTH(D33),"",D33+1))</f>
        <v>43383</v>
      </c>
      <c r="F33" s="8">
        <f t="shared" ref="F33:F37" si="29">IF(E33="","",IF(MONTH(E33+1)&lt;&gt;MONTH(E33),"",E33+1))</f>
        <v>43384</v>
      </c>
      <c r="G33" s="8">
        <f t="shared" ref="G33:G37" si="30">IF(F33="","",IF(MONTH(F33+1)&lt;&gt;MONTH(F33),"",F33+1))</f>
        <v>43385</v>
      </c>
      <c r="H33" s="7">
        <f t="shared" ref="H33:H37" si="31">IF(G33="","",IF(MONTH(G33+1)&lt;&gt;MONTH(G33),"",G33+1))</f>
        <v>43386</v>
      </c>
      <c r="I33" s="9"/>
      <c r="J33" s="32"/>
      <c r="K33" s="33"/>
      <c r="L33" s="9"/>
      <c r="M33" s="7">
        <f>IF(S32="","",IF(MONTH(S32+1)&lt;&gt;MONTH(S32),"",S32+1))</f>
        <v>43562</v>
      </c>
      <c r="N33" s="8">
        <f>IF(M33="","",IF(MONTH(M33+1)&lt;&gt;MONTH(M33),"",M33+1))</f>
        <v>43563</v>
      </c>
      <c r="O33" s="8">
        <f t="shared" ref="O33:O37" si="32">IF(N33="","",IF(MONTH(N33+1)&lt;&gt;MONTH(N33),"",N33+1))</f>
        <v>43564</v>
      </c>
      <c r="P33" s="8">
        <f>IF(O33="","",IF(MONTH(O33+1)&lt;&gt;MONTH(O33),"",O33+1))</f>
        <v>43565</v>
      </c>
      <c r="Q33" s="8">
        <f t="shared" ref="Q33:Q37" si="33">IF(P33="","",IF(MONTH(P33+1)&lt;&gt;MONTH(P33),"",P33+1))</f>
        <v>43566</v>
      </c>
      <c r="R33" s="8">
        <f t="shared" ref="R33:R37" si="34">IF(Q33="","",IF(MONTH(Q33+1)&lt;&gt;MONTH(Q33),"",Q33+1))</f>
        <v>43567</v>
      </c>
      <c r="S33" s="7">
        <f t="shared" ref="S33:S37" si="35">IF(R33="","",IF(MONTH(R33+1)&lt;&gt;MONTH(R33),"",R33+1))</f>
        <v>43568</v>
      </c>
      <c r="T33" s="9"/>
      <c r="U33" s="30" t="s">
        <v>46</v>
      </c>
      <c r="V33" s="31" t="s">
        <v>55</v>
      </c>
      <c r="Y33" s="45"/>
    </row>
    <row r="34" spans="2:25" s="4" customFormat="1" ht="11" x14ac:dyDescent="0.15">
      <c r="B34" s="7">
        <f t="shared" ref="B34:B37" si="36">IF(H33="","",IF(MONTH(H33+1)&lt;&gt;MONTH(H33),"",H33+1))</f>
        <v>43387</v>
      </c>
      <c r="C34" s="8">
        <f t="shared" ref="C34:C37" si="37">IF(B34="","",IF(MONTH(B34+1)&lt;&gt;MONTH(B34),"",B34+1))</f>
        <v>43388</v>
      </c>
      <c r="D34" s="8">
        <f t="shared" si="28"/>
        <v>43389</v>
      </c>
      <c r="E34" s="8">
        <f t="shared" ref="E34:E37" si="38">IF(D34="","",IF(MONTH(D34+1)&lt;&gt;MONTH(D34),"",D34+1))</f>
        <v>43390</v>
      </c>
      <c r="F34" s="8">
        <f t="shared" si="29"/>
        <v>43391</v>
      </c>
      <c r="G34" s="8">
        <f t="shared" si="30"/>
        <v>43392</v>
      </c>
      <c r="H34" s="7">
        <f t="shared" si="31"/>
        <v>43393</v>
      </c>
      <c r="I34" s="9"/>
      <c r="J34" s="10"/>
      <c r="K34" s="9"/>
      <c r="L34" s="9"/>
      <c r="M34" s="7">
        <f t="shared" ref="M34:M37" si="39">IF(S33="","",IF(MONTH(S33+1)&lt;&gt;MONTH(S33),"",S33+1))</f>
        <v>43569</v>
      </c>
      <c r="N34" s="8">
        <f t="shared" ref="N34:N37" si="40">IF(M34="","",IF(MONTH(M34+1)&lt;&gt;MONTH(M34),"",M34+1))</f>
        <v>43570</v>
      </c>
      <c r="O34" s="8">
        <f t="shared" si="32"/>
        <v>43571</v>
      </c>
      <c r="P34" s="8">
        <f t="shared" ref="P34:P37" si="41">IF(O34="","",IF(MONTH(O34+1)&lt;&gt;MONTH(O34),"",O34+1))</f>
        <v>43572</v>
      </c>
      <c r="Q34" s="8">
        <f t="shared" si="33"/>
        <v>43573</v>
      </c>
      <c r="R34" s="8">
        <f t="shared" si="34"/>
        <v>43574</v>
      </c>
      <c r="S34" s="7">
        <f t="shared" si="35"/>
        <v>43575</v>
      </c>
      <c r="T34" s="9"/>
      <c r="U34" s="10"/>
      <c r="V34" s="9"/>
      <c r="Y34" s="27"/>
    </row>
    <row r="35" spans="2:25" s="4" customFormat="1" ht="11" x14ac:dyDescent="0.15">
      <c r="B35" s="7">
        <f t="shared" si="36"/>
        <v>43394</v>
      </c>
      <c r="C35" s="8">
        <f t="shared" si="37"/>
        <v>43395</v>
      </c>
      <c r="D35" s="8">
        <f t="shared" si="28"/>
        <v>43396</v>
      </c>
      <c r="E35" s="8">
        <f t="shared" si="38"/>
        <v>43397</v>
      </c>
      <c r="F35" s="8">
        <f t="shared" si="29"/>
        <v>43398</v>
      </c>
      <c r="G35" s="8">
        <f t="shared" si="30"/>
        <v>43399</v>
      </c>
      <c r="H35" s="7">
        <f t="shared" si="31"/>
        <v>43400</v>
      </c>
      <c r="I35" s="9"/>
      <c r="J35" s="10"/>
      <c r="K35" s="9"/>
      <c r="L35" s="9"/>
      <c r="M35" s="7">
        <f t="shared" si="39"/>
        <v>43576</v>
      </c>
      <c r="N35" s="44">
        <f t="shared" si="40"/>
        <v>43577</v>
      </c>
      <c r="O35" s="44">
        <f t="shared" si="32"/>
        <v>43578</v>
      </c>
      <c r="P35" s="44">
        <f t="shared" si="41"/>
        <v>43579</v>
      </c>
      <c r="Q35" s="44">
        <f t="shared" si="33"/>
        <v>43580</v>
      </c>
      <c r="R35" s="44">
        <f t="shared" si="34"/>
        <v>43581</v>
      </c>
      <c r="S35" s="7">
        <f t="shared" si="35"/>
        <v>43582</v>
      </c>
      <c r="T35" s="9"/>
      <c r="U35" s="10"/>
      <c r="V35" s="9"/>
      <c r="Y35" s="27"/>
    </row>
    <row r="36" spans="2:25" s="4" customFormat="1" ht="9" customHeight="1" x14ac:dyDescent="0.15">
      <c r="B36" s="7">
        <f t="shared" si="36"/>
        <v>43401</v>
      </c>
      <c r="C36" s="8">
        <f t="shared" si="37"/>
        <v>43402</v>
      </c>
      <c r="D36" s="8">
        <f t="shared" si="28"/>
        <v>43403</v>
      </c>
      <c r="E36" s="8">
        <f t="shared" si="38"/>
        <v>43404</v>
      </c>
      <c r="F36" s="8" t="str">
        <f t="shared" si="29"/>
        <v/>
      </c>
      <c r="G36" s="8" t="str">
        <f t="shared" si="30"/>
        <v/>
      </c>
      <c r="H36" s="7" t="str">
        <f t="shared" si="31"/>
        <v/>
      </c>
      <c r="I36" s="9"/>
      <c r="J36" s="10"/>
      <c r="K36" s="9"/>
      <c r="L36" s="9"/>
      <c r="M36" s="7">
        <f t="shared" si="39"/>
        <v>43583</v>
      </c>
      <c r="N36" s="8">
        <f t="shared" si="40"/>
        <v>43584</v>
      </c>
      <c r="O36" s="8">
        <f t="shared" si="32"/>
        <v>43585</v>
      </c>
      <c r="P36" s="8" t="str">
        <f t="shared" si="41"/>
        <v/>
      </c>
      <c r="Q36" s="8" t="str">
        <f t="shared" si="33"/>
        <v/>
      </c>
      <c r="R36" s="8" t="str">
        <f t="shared" si="34"/>
        <v/>
      </c>
      <c r="S36" s="7" t="str">
        <f t="shared" si="35"/>
        <v/>
      </c>
      <c r="T36" s="9"/>
      <c r="U36" s="10"/>
      <c r="V36" s="9"/>
      <c r="Y36" s="27"/>
    </row>
    <row r="37" spans="2:25" s="4" customFormat="1" ht="4.5" customHeight="1" x14ac:dyDescent="0.15">
      <c r="B37" s="7" t="str">
        <f t="shared" si="36"/>
        <v/>
      </c>
      <c r="C37" s="8" t="str">
        <f t="shared" si="37"/>
        <v/>
      </c>
      <c r="D37" s="8" t="str">
        <f t="shared" si="28"/>
        <v/>
      </c>
      <c r="E37" s="8" t="str">
        <f t="shared" si="38"/>
        <v/>
      </c>
      <c r="F37" s="8" t="str">
        <f t="shared" si="29"/>
        <v/>
      </c>
      <c r="G37" s="8" t="str">
        <f t="shared" si="30"/>
        <v/>
      </c>
      <c r="H37" s="7" t="str">
        <f t="shared" si="31"/>
        <v/>
      </c>
      <c r="I37" s="9"/>
      <c r="J37" s="10"/>
      <c r="K37" s="9"/>
      <c r="L37" s="9"/>
      <c r="M37" s="7" t="str">
        <f t="shared" si="39"/>
        <v/>
      </c>
      <c r="N37" s="8" t="str">
        <f t="shared" si="40"/>
        <v/>
      </c>
      <c r="O37" s="8" t="str">
        <f t="shared" si="32"/>
        <v/>
      </c>
      <c r="P37" s="8" t="str">
        <f t="shared" si="41"/>
        <v/>
      </c>
      <c r="Q37" s="8" t="str">
        <f t="shared" si="33"/>
        <v/>
      </c>
      <c r="R37" s="8" t="str">
        <f t="shared" si="34"/>
        <v/>
      </c>
      <c r="S37" s="7" t="str">
        <f t="shared" si="35"/>
        <v/>
      </c>
      <c r="T37" s="9"/>
      <c r="U37" s="10"/>
      <c r="V37" s="9"/>
      <c r="Y37" s="27"/>
    </row>
    <row r="38" spans="2:25" s="5" customFormat="1" ht="13.5" customHeight="1" x14ac:dyDescent="0.15">
      <c r="B38" s="9"/>
      <c r="C38" s="9"/>
      <c r="D38" s="9"/>
      <c r="E38" s="9"/>
      <c r="F38" s="9"/>
      <c r="G38" s="9"/>
      <c r="H38" s="9"/>
      <c r="I38" s="9"/>
      <c r="J38" s="10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Y38" s="45" t="s">
        <v>24</v>
      </c>
    </row>
    <row r="39" spans="2:25" s="4" customFormat="1" ht="11" x14ac:dyDescent="0.15">
      <c r="B39" s="47">
        <f>DATE(year,11,1)</f>
        <v>43405</v>
      </c>
      <c r="C39" s="48"/>
      <c r="D39" s="48"/>
      <c r="E39" s="48"/>
      <c r="F39" s="48"/>
      <c r="G39" s="48"/>
      <c r="H39" s="48"/>
      <c r="I39" s="9"/>
      <c r="J39" s="46" t="s">
        <v>8</v>
      </c>
      <c r="K39" s="46"/>
      <c r="L39" s="9"/>
      <c r="M39" s="47">
        <f>DATE(year+1,5,1)</f>
        <v>43586</v>
      </c>
      <c r="N39" s="48"/>
      <c r="O39" s="48"/>
      <c r="P39" s="48"/>
      <c r="Q39" s="48"/>
      <c r="R39" s="48"/>
      <c r="S39" s="48"/>
      <c r="T39" s="9"/>
      <c r="U39" s="46" t="s">
        <v>14</v>
      </c>
      <c r="V39" s="46"/>
      <c r="Y39" s="45"/>
    </row>
    <row r="40" spans="2:25" s="4" customFormat="1" ht="11" x14ac:dyDescent="0.15">
      <c r="B40" s="20" t="str">
        <f>CHOOSE(1+MOD(startday+1-2,7),"Su","M","Tu","W","Th","F","Sa")</f>
        <v>Su</v>
      </c>
      <c r="C40" s="21" t="str">
        <f>CHOOSE(1+MOD(startday+2-2,7),"Su","M","Tu","W","Th","F","Sa")</f>
        <v>M</v>
      </c>
      <c r="D40" s="21" t="str">
        <f>CHOOSE(1+MOD(startday+3-2,7),"Su","M","Tu","W","Th","F","Sa")</f>
        <v>Tu</v>
      </c>
      <c r="E40" s="21" t="str">
        <f>CHOOSE(1+MOD(startday+4-2,7),"Su","M","Tu","W","Th","F","Sa")</f>
        <v>W</v>
      </c>
      <c r="F40" s="21" t="str">
        <f>CHOOSE(1+MOD(startday+5-2,7),"Su","M","Tu","W","Th","F","Sa")</f>
        <v>Th</v>
      </c>
      <c r="G40" s="21" t="str">
        <f>CHOOSE(1+MOD(startday+6-2,7),"Su","M","Tu","W","Th","F","Sa")</f>
        <v>F</v>
      </c>
      <c r="H40" s="20" t="str">
        <f>CHOOSE(1+MOD(startday+7-2,7),"Su","M","Tu","W","Th","F","Sa")</f>
        <v>Sa</v>
      </c>
      <c r="I40" s="9"/>
      <c r="J40" s="37">
        <v>12</v>
      </c>
      <c r="K40" s="38" t="s">
        <v>31</v>
      </c>
      <c r="L40" s="9"/>
      <c r="M40" s="20" t="str">
        <f>CHOOSE(1+MOD(startday+1-2,7),"Su","M","Tu","W","Th","F","Sa")</f>
        <v>Su</v>
      </c>
      <c r="N40" s="21" t="str">
        <f>CHOOSE(1+MOD(startday+2-2,7),"Su","M","Tu","W","Th","F","Sa")</f>
        <v>M</v>
      </c>
      <c r="O40" s="21" t="str">
        <f>CHOOSE(1+MOD(startday+3-2,7),"Su","M","Tu","W","Th","F","Sa")</f>
        <v>Tu</v>
      </c>
      <c r="P40" s="21" t="str">
        <f>CHOOSE(1+MOD(startday+4-2,7),"Su","M","Tu","W","Th","F","Sa")</f>
        <v>W</v>
      </c>
      <c r="Q40" s="21" t="str">
        <f>CHOOSE(1+MOD(startday+5-2,7),"Su","M","Tu","W","Th","F","Sa")</f>
        <v>Th</v>
      </c>
      <c r="R40" s="21" t="str">
        <f>CHOOSE(1+MOD(startday+6-2,7),"Su","M","Tu","W","Th","F","Sa")</f>
        <v>F</v>
      </c>
      <c r="S40" s="20" t="str">
        <f>CHOOSE(1+MOD(startday+7-2,7),"Su","M","Tu","W","Th","F","Sa")</f>
        <v>Sa</v>
      </c>
      <c r="T40" s="9"/>
      <c r="U40" s="37">
        <f>(DATE(YEAR(M39),6,1)+(0-1)*7)+IF(2&lt;WEEKDAY(DATE(YEAR(M39),6,1)),2+7-WEEKDAY(DATE(YEAR(M39),6,1)),2-WEEKDAY(DATE(YEAR(M39),6,1)))</f>
        <v>43612</v>
      </c>
      <c r="V40" s="38" t="s">
        <v>47</v>
      </c>
      <c r="Y40" s="45"/>
    </row>
    <row r="41" spans="2:25" s="4" customFormat="1" ht="11" x14ac:dyDescent="0.15">
      <c r="B41" s="7" t="str">
        <f>IF(WEEKDAY(B39,1)=startday,B39,"")</f>
        <v/>
      </c>
      <c r="C41" s="8" t="str">
        <f>IF(B41="",IF(WEEKDAY(B39,1)=MOD(startday,7)+1,B39,""),B41+1)</f>
        <v/>
      </c>
      <c r="D41" s="8" t="str">
        <f>IF(C41="",IF(WEEKDAY(B39,1)=MOD(startday+1,7)+1,B39,""),C41+1)</f>
        <v/>
      </c>
      <c r="E41" s="8" t="str">
        <f>IF(D41="",IF(WEEKDAY(B39,1)=MOD(startday+2,7)+1,B39,""),D41+1)</f>
        <v/>
      </c>
      <c r="F41" s="8">
        <f>IF(E41="",IF(WEEKDAY(B39,1)=MOD(startday+3,7)+1,B39,""),E41+1)</f>
        <v>43405</v>
      </c>
      <c r="G41" s="8">
        <f>IF(F41="",IF(WEEKDAY(B39,1)=MOD(startday+4,7)+1,B39,""),F41+1)</f>
        <v>43406</v>
      </c>
      <c r="H41" s="7">
        <f>IF(G41="",IF(WEEKDAY(B39,1)=MOD(startday+5,7)+1,B39,""),G41+1)</f>
        <v>43407</v>
      </c>
      <c r="I41" s="9"/>
      <c r="J41" s="37">
        <v>14</v>
      </c>
      <c r="K41" s="38" t="s">
        <v>57</v>
      </c>
      <c r="L41" s="9"/>
      <c r="M41" s="7" t="str">
        <f>IF(WEEKDAY(M39,1)=startday,M39,"")</f>
        <v/>
      </c>
      <c r="N41" s="8" t="str">
        <f>IF(M41="",IF(WEEKDAY(M39,1)=MOD(startday,7)+1,M39,""),M41+1)</f>
        <v/>
      </c>
      <c r="O41" s="8" t="str">
        <f>IF(N41="",IF(WEEKDAY(M39,1)=MOD(startday+1,7)+1,M39,""),N41+1)</f>
        <v/>
      </c>
      <c r="P41" s="8">
        <f>IF(O41="",IF(WEEKDAY(M39,1)=MOD(startday+2,7)+1,M39,""),O41+1)</f>
        <v>43586</v>
      </c>
      <c r="Q41" s="8">
        <f>IF(P41="",IF(WEEKDAY(M39,1)=MOD(startday+3,7)+1,M39,""),P41+1)</f>
        <v>43587</v>
      </c>
      <c r="R41" s="8">
        <f>IF(Q41="",IF(WEEKDAY(M39,1)=MOD(startday+4,7)+1,M39,""),Q41+1)</f>
        <v>43588</v>
      </c>
      <c r="S41" s="7">
        <f>IF(R41="",IF(WEEKDAY(M39,1)=MOD(startday+5,7)+1,M39,""),R41+1)</f>
        <v>43589</v>
      </c>
      <c r="T41" s="9"/>
      <c r="U41" s="32"/>
      <c r="V41" s="33"/>
      <c r="Y41" s="45"/>
    </row>
    <row r="42" spans="2:25" s="4" customFormat="1" ht="11" x14ac:dyDescent="0.15">
      <c r="B42" s="7">
        <f>IF(H41="","",IF(MONTH(H41+1)&lt;&gt;MONTH(H41),"",H41+1))</f>
        <v>43408</v>
      </c>
      <c r="C42" s="8">
        <f>IF(B42="","",IF(MONTH(B42+1)&lt;&gt;MONTH(B42),"",B42+1))</f>
        <v>43409</v>
      </c>
      <c r="D42" s="8">
        <f t="shared" ref="D42:D46" si="42">IF(C42="","",IF(MONTH(C42+1)&lt;&gt;MONTH(C42),"",C42+1))</f>
        <v>43410</v>
      </c>
      <c r="E42" s="8">
        <f>IF(D42="","",IF(MONTH(D42+1)&lt;&gt;MONTH(D42),"",D42+1))</f>
        <v>43411</v>
      </c>
      <c r="F42" s="8">
        <f t="shared" ref="F42:F46" si="43">IF(E42="","",IF(MONTH(E42+1)&lt;&gt;MONTH(E42),"",E42+1))</f>
        <v>43412</v>
      </c>
      <c r="G42" s="8">
        <f t="shared" ref="G42:G46" si="44">IF(F42="","",IF(MONTH(F42+1)&lt;&gt;MONTH(F42),"",F42+1))</f>
        <v>43413</v>
      </c>
      <c r="H42" s="7">
        <f t="shared" ref="H42:H46" si="45">IF(G42="","",IF(MONTH(G42+1)&lt;&gt;MONTH(G42),"",G42+1))</f>
        <v>43414</v>
      </c>
      <c r="I42" s="9"/>
      <c r="J42" s="32" t="s">
        <v>32</v>
      </c>
      <c r="K42" s="38" t="s">
        <v>58</v>
      </c>
      <c r="L42" s="9"/>
      <c r="M42" s="7">
        <f>IF(S41="","",IF(MONTH(S41+1)&lt;&gt;MONTH(S41),"",S41+1))</f>
        <v>43590</v>
      </c>
      <c r="N42" s="8">
        <f>IF(M42="","",IF(MONTH(M42+1)&lt;&gt;MONTH(M42),"",M42+1))</f>
        <v>43591</v>
      </c>
      <c r="O42" s="8">
        <f t="shared" ref="O42:O46" si="46">IF(N42="","",IF(MONTH(N42+1)&lt;&gt;MONTH(N42),"",N42+1))</f>
        <v>43592</v>
      </c>
      <c r="P42" s="8">
        <f>IF(O42="","",IF(MONTH(O42+1)&lt;&gt;MONTH(O42),"",O42+1))</f>
        <v>43593</v>
      </c>
      <c r="Q42" s="8">
        <f t="shared" ref="Q42:Q46" si="47">IF(P42="","",IF(MONTH(P42+1)&lt;&gt;MONTH(P42),"",P42+1))</f>
        <v>43594</v>
      </c>
      <c r="R42" s="8">
        <f t="shared" ref="R42:R46" si="48">IF(Q42="","",IF(MONTH(Q42+1)&lt;&gt;MONTH(Q42),"",Q42+1))</f>
        <v>43595</v>
      </c>
      <c r="S42" s="7">
        <f t="shared" ref="S42:S46" si="49">IF(R42="","",IF(MONTH(R42+1)&lt;&gt;MONTH(R42),"",R42+1))</f>
        <v>43596</v>
      </c>
      <c r="T42" s="9"/>
      <c r="U42" s="10"/>
      <c r="V42" s="9"/>
      <c r="Y42" s="45"/>
    </row>
    <row r="43" spans="2:25" s="4" customFormat="1" ht="11" x14ac:dyDescent="0.15">
      <c r="B43" s="7">
        <f t="shared" ref="B43:B46" si="50">IF(H42="","",IF(MONTH(H42+1)&lt;&gt;MONTH(H42),"",H42+1))</f>
        <v>43415</v>
      </c>
      <c r="C43" s="44">
        <f t="shared" ref="C43:C46" si="51">IF(B43="","",IF(MONTH(B43+1)&lt;&gt;MONTH(B43),"",B43+1))</f>
        <v>43416</v>
      </c>
      <c r="D43" s="8">
        <f t="shared" si="42"/>
        <v>43417</v>
      </c>
      <c r="E43" s="43">
        <f t="shared" ref="E43:E46" si="52">IF(D43="","",IF(MONTH(D43+1)&lt;&gt;MONTH(D43),"",D43+1))</f>
        <v>43418</v>
      </c>
      <c r="F43" s="8">
        <f t="shared" si="43"/>
        <v>43419</v>
      </c>
      <c r="G43" s="8">
        <f t="shared" si="44"/>
        <v>43420</v>
      </c>
      <c r="H43" s="7">
        <f t="shared" si="45"/>
        <v>43421</v>
      </c>
      <c r="I43" s="9"/>
      <c r="J43" s="10"/>
      <c r="K43" s="9"/>
      <c r="L43" s="9"/>
      <c r="M43" s="7">
        <f t="shared" ref="M43:M46" si="53">IF(S42="","",IF(MONTH(S42+1)&lt;&gt;MONTH(S42),"",S42+1))</f>
        <v>43597</v>
      </c>
      <c r="N43" s="8">
        <f t="shared" ref="N43:N46" si="54">IF(M43="","",IF(MONTH(M43+1)&lt;&gt;MONTH(M43),"",M43+1))</f>
        <v>43598</v>
      </c>
      <c r="O43" s="8">
        <f t="shared" si="46"/>
        <v>43599</v>
      </c>
      <c r="P43" s="8">
        <f t="shared" ref="P43:P46" si="55">IF(O43="","",IF(MONTH(O43+1)&lt;&gt;MONTH(O43),"",O43+1))</f>
        <v>43600</v>
      </c>
      <c r="Q43" s="8">
        <f t="shared" si="47"/>
        <v>43601</v>
      </c>
      <c r="R43" s="8">
        <f t="shared" si="48"/>
        <v>43602</v>
      </c>
      <c r="S43" s="7">
        <f t="shared" si="49"/>
        <v>43603</v>
      </c>
      <c r="T43" s="9"/>
      <c r="U43" s="10"/>
      <c r="V43" s="9"/>
      <c r="Y43" s="45"/>
    </row>
    <row r="44" spans="2:25" s="4" customFormat="1" ht="11" x14ac:dyDescent="0.15">
      <c r="B44" s="7">
        <f t="shared" si="50"/>
        <v>43422</v>
      </c>
      <c r="C44" s="44">
        <f t="shared" si="51"/>
        <v>43423</v>
      </c>
      <c r="D44" s="44">
        <f t="shared" si="42"/>
        <v>43424</v>
      </c>
      <c r="E44" s="44">
        <f t="shared" si="52"/>
        <v>43425</v>
      </c>
      <c r="F44" s="44">
        <f t="shared" si="43"/>
        <v>43426</v>
      </c>
      <c r="G44" s="44">
        <f t="shared" si="44"/>
        <v>43427</v>
      </c>
      <c r="H44" s="7">
        <f t="shared" si="45"/>
        <v>43428</v>
      </c>
      <c r="I44" s="9"/>
      <c r="J44" s="10"/>
      <c r="K44" s="9"/>
      <c r="L44" s="9"/>
      <c r="M44" s="7">
        <f t="shared" si="53"/>
        <v>43604</v>
      </c>
      <c r="N44" s="8">
        <f t="shared" si="54"/>
        <v>43605</v>
      </c>
      <c r="O44" s="8">
        <f t="shared" si="46"/>
        <v>43606</v>
      </c>
      <c r="P44" s="8">
        <f t="shared" si="55"/>
        <v>43607</v>
      </c>
      <c r="Q44" s="8">
        <f t="shared" si="47"/>
        <v>43608</v>
      </c>
      <c r="R44" s="8">
        <f t="shared" si="48"/>
        <v>43609</v>
      </c>
      <c r="S44" s="7">
        <f t="shared" si="49"/>
        <v>43610</v>
      </c>
      <c r="T44" s="9"/>
      <c r="U44" s="10"/>
      <c r="V44" s="9"/>
      <c r="Y44" s="27"/>
    </row>
    <row r="45" spans="2:25" s="4" customFormat="1" ht="9" customHeight="1" x14ac:dyDescent="0.15">
      <c r="B45" s="7">
        <f t="shared" si="50"/>
        <v>43429</v>
      </c>
      <c r="C45" s="8">
        <f t="shared" si="51"/>
        <v>43430</v>
      </c>
      <c r="D45" s="8">
        <f t="shared" si="42"/>
        <v>43431</v>
      </c>
      <c r="E45" s="8">
        <f t="shared" si="52"/>
        <v>43432</v>
      </c>
      <c r="F45" s="8">
        <f t="shared" si="43"/>
        <v>43433</v>
      </c>
      <c r="G45" s="8">
        <f t="shared" si="44"/>
        <v>43434</v>
      </c>
      <c r="H45" s="7" t="str">
        <f t="shared" si="45"/>
        <v/>
      </c>
      <c r="I45" s="9"/>
      <c r="J45" s="10"/>
      <c r="K45" s="9"/>
      <c r="L45" s="9"/>
      <c r="M45" s="7">
        <f t="shared" si="53"/>
        <v>43611</v>
      </c>
      <c r="N45" s="44">
        <f t="shared" si="54"/>
        <v>43612</v>
      </c>
      <c r="O45" s="8">
        <f t="shared" si="46"/>
        <v>43613</v>
      </c>
      <c r="P45" s="8">
        <f t="shared" si="55"/>
        <v>43614</v>
      </c>
      <c r="Q45" s="8">
        <f t="shared" si="47"/>
        <v>43615</v>
      </c>
      <c r="R45" s="8">
        <f t="shared" si="48"/>
        <v>43616</v>
      </c>
      <c r="S45" s="7" t="str">
        <f t="shared" si="49"/>
        <v/>
      </c>
      <c r="T45" s="9"/>
      <c r="U45" s="10"/>
      <c r="V45" s="9"/>
      <c r="Y45" s="27"/>
    </row>
    <row r="46" spans="2:25" s="4" customFormat="1" ht="4.5" customHeight="1" x14ac:dyDescent="0.15">
      <c r="B46" s="7" t="str">
        <f t="shared" si="50"/>
        <v/>
      </c>
      <c r="C46" s="8" t="str">
        <f t="shared" si="51"/>
        <v/>
      </c>
      <c r="D46" s="8" t="str">
        <f t="shared" si="42"/>
        <v/>
      </c>
      <c r="E46" s="8" t="str">
        <f t="shared" si="52"/>
        <v/>
      </c>
      <c r="F46" s="8" t="str">
        <f t="shared" si="43"/>
        <v/>
      </c>
      <c r="G46" s="8" t="str">
        <f t="shared" si="44"/>
        <v/>
      </c>
      <c r="H46" s="7" t="str">
        <f t="shared" si="45"/>
        <v/>
      </c>
      <c r="I46" s="9"/>
      <c r="J46" s="10"/>
      <c r="K46" s="9"/>
      <c r="L46" s="9"/>
      <c r="M46" s="7" t="str">
        <f t="shared" si="53"/>
        <v/>
      </c>
      <c r="N46" s="8" t="str">
        <f t="shared" si="54"/>
        <v/>
      </c>
      <c r="O46" s="8" t="str">
        <f t="shared" si="46"/>
        <v/>
      </c>
      <c r="P46" s="8" t="str">
        <f t="shared" si="55"/>
        <v/>
      </c>
      <c r="Q46" s="8" t="str">
        <f t="shared" si="47"/>
        <v/>
      </c>
      <c r="R46" s="8" t="str">
        <f t="shared" si="48"/>
        <v/>
      </c>
      <c r="S46" s="7" t="str">
        <f t="shared" si="49"/>
        <v/>
      </c>
      <c r="T46" s="9"/>
      <c r="U46" s="10"/>
      <c r="V46" s="9"/>
      <c r="Y46" s="27"/>
    </row>
    <row r="47" spans="2:25" s="5" customFormat="1" ht="11" x14ac:dyDescent="0.15">
      <c r="B47" s="9"/>
      <c r="C47" s="9"/>
      <c r="D47" s="9"/>
      <c r="E47" s="9"/>
      <c r="F47" s="9"/>
      <c r="G47" s="9"/>
      <c r="H47" s="9"/>
      <c r="I47" s="9"/>
      <c r="J47" s="10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Y47" s="28"/>
    </row>
    <row r="48" spans="2:25" s="4" customFormat="1" ht="11" x14ac:dyDescent="0.15">
      <c r="B48" s="47">
        <f>DATE(year,12,1)</f>
        <v>43435</v>
      </c>
      <c r="C48" s="48"/>
      <c r="D48" s="48"/>
      <c r="E48" s="48"/>
      <c r="F48" s="48"/>
      <c r="G48" s="48"/>
      <c r="H48" s="48"/>
      <c r="I48" s="9"/>
      <c r="J48" s="46" t="s">
        <v>9</v>
      </c>
      <c r="K48" s="46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Y48" s="27"/>
    </row>
    <row r="49" spans="2:25" s="4" customFormat="1" ht="11" x14ac:dyDescent="0.15">
      <c r="B49" s="20" t="str">
        <f>CHOOSE(1+MOD(startday+1-2,7),"Su","M","Tu","W","Th","F","Sa")</f>
        <v>Su</v>
      </c>
      <c r="C49" s="21" t="str">
        <f>CHOOSE(1+MOD(startday+2-2,7),"Su","M","Tu","W","Th","F","Sa")</f>
        <v>M</v>
      </c>
      <c r="D49" s="21" t="str">
        <f>CHOOSE(1+MOD(startday+3-2,7),"Su","M","Tu","W","Th","F","Sa")</f>
        <v>Tu</v>
      </c>
      <c r="E49" s="21" t="str">
        <f>CHOOSE(1+MOD(startday+4-2,7),"Su","M","Tu","W","Th","F","Sa")</f>
        <v>W</v>
      </c>
      <c r="F49" s="21" t="str">
        <f>CHOOSE(1+MOD(startday+5-2,7),"Su","M","Tu","W","Th","F","Sa")</f>
        <v>Th</v>
      </c>
      <c r="G49" s="21" t="str">
        <f>CHOOSE(1+MOD(startday+6-2,7),"Su","M","Tu","W","Th","F","Sa")</f>
        <v>F</v>
      </c>
      <c r="H49" s="20" t="str">
        <f>CHOOSE(1+MOD(startday+7-2,7),"Su","M","Tu","W","Th","F","Sa")</f>
        <v>Sa</v>
      </c>
      <c r="I49" s="9"/>
      <c r="J49" s="37" t="s">
        <v>34</v>
      </c>
      <c r="K49" s="38" t="s">
        <v>53</v>
      </c>
      <c r="L49" s="9"/>
      <c r="M49" s="47">
        <f>DATE(year+1,6,1)</f>
        <v>43617</v>
      </c>
      <c r="N49" s="48"/>
      <c r="O49" s="48"/>
      <c r="P49" s="48"/>
      <c r="Q49" s="48"/>
      <c r="R49" s="48"/>
      <c r="S49" s="48"/>
      <c r="T49" s="9"/>
      <c r="U49" s="46" t="s">
        <v>15</v>
      </c>
      <c r="V49" s="46"/>
      <c r="Y49" s="27"/>
    </row>
    <row r="50" spans="2:25" s="4" customFormat="1" ht="11" x14ac:dyDescent="0.15">
      <c r="B50" s="7" t="str">
        <f>IF(WEEKDAY(B48,1)=startday,B48,"")</f>
        <v/>
      </c>
      <c r="C50" s="8" t="str">
        <f>IF(B50="",IF(WEEKDAY(B48,1)=MOD(startday,7)+1,B48,""),B50+1)</f>
        <v/>
      </c>
      <c r="D50" s="8" t="str">
        <f>IF(C50="",IF(WEEKDAY(B48,1)=MOD(startday+1,7)+1,B48,""),C50+1)</f>
        <v/>
      </c>
      <c r="E50" s="8" t="str">
        <f>IF(D50="",IF(WEEKDAY(B48,1)=MOD(startday+2,7)+1,B48,""),D50+1)</f>
        <v/>
      </c>
      <c r="F50" s="8" t="str">
        <f>IF(E50="",IF(WEEKDAY(B48,1)=MOD(startday+3,7)+1,B48,""),E50+1)</f>
        <v/>
      </c>
      <c r="G50" s="8" t="str">
        <f>IF(F50="",IF(WEEKDAY(B48,1)=MOD(startday+4,7)+1,B48,""),F50+1)</f>
        <v/>
      </c>
      <c r="H50" s="7">
        <f>IF(G50="",IF(WEEKDAY(B48,1)=MOD(startday+5,7)+1,B48,""),G50+1)</f>
        <v>43435</v>
      </c>
      <c r="I50" s="9"/>
      <c r="J50" s="32"/>
      <c r="K50" s="33"/>
      <c r="L50" s="9"/>
      <c r="M50" s="20" t="str">
        <f>CHOOSE(1+MOD(startday+1-2,7),"Su","M","Tu","W","Th","F","Sa")</f>
        <v>Su</v>
      </c>
      <c r="N50" s="21" t="str">
        <f>CHOOSE(1+MOD(startday+2-2,7),"Su","M","Tu","W","Th","F","Sa")</f>
        <v>M</v>
      </c>
      <c r="O50" s="21" t="str">
        <f>CHOOSE(1+MOD(startday+3-2,7),"Su","M","Tu","W","Th","F","Sa")</f>
        <v>Tu</v>
      </c>
      <c r="P50" s="21" t="str">
        <f>CHOOSE(1+MOD(startday+4-2,7),"Su","M","Tu","W","Th","F","Sa")</f>
        <v>W</v>
      </c>
      <c r="Q50" s="21" t="str">
        <f>CHOOSE(1+MOD(startday+5-2,7),"Su","M","Tu","W","Th","F","Sa")</f>
        <v>Th</v>
      </c>
      <c r="R50" s="21" t="str">
        <f>CHOOSE(1+MOD(startday+6-2,7),"Su","M","Tu","W","Th","F","Sa")</f>
        <v>F</v>
      </c>
      <c r="S50" s="20" t="str">
        <f>CHOOSE(1+MOD(startday+7-2,7),"Su","M","Tu","W","Th","F","Sa")</f>
        <v>Sa</v>
      </c>
      <c r="T50" s="9"/>
      <c r="U50" s="37">
        <f>DATE(YEAR(M49),6,14)</f>
        <v>43630</v>
      </c>
      <c r="V50" s="38" t="s">
        <v>48</v>
      </c>
      <c r="Y50" s="27"/>
    </row>
    <row r="51" spans="2:25" s="4" customFormat="1" ht="11" x14ac:dyDescent="0.15">
      <c r="B51" s="7">
        <f>IF(H50="","",IF(MONTH(H50+1)&lt;&gt;MONTH(H50),"",H50+1))</f>
        <v>43436</v>
      </c>
      <c r="C51" s="8">
        <f>IF(B51="","",IF(MONTH(B51+1)&lt;&gt;MONTH(B51),"",B51+1))</f>
        <v>43437</v>
      </c>
      <c r="D51" s="8">
        <f t="shared" ref="D51:D55" si="56">IF(C51="","",IF(MONTH(C51+1)&lt;&gt;MONTH(C51),"",C51+1))</f>
        <v>43438</v>
      </c>
      <c r="E51" s="8">
        <f>IF(D51="","",IF(MONTH(D51+1)&lt;&gt;MONTH(D51),"",D51+1))</f>
        <v>43439</v>
      </c>
      <c r="F51" s="8">
        <f t="shared" ref="F51:F55" si="57">IF(E51="","",IF(MONTH(E51+1)&lt;&gt;MONTH(E51),"",E51+1))</f>
        <v>43440</v>
      </c>
      <c r="G51" s="8">
        <f t="shared" ref="G51:G55" si="58">IF(F51="","",IF(MONTH(F51+1)&lt;&gt;MONTH(F51),"",F51+1))</f>
        <v>43441</v>
      </c>
      <c r="H51" s="7">
        <f t="shared" ref="H51:H55" si="59">IF(G51="","",IF(MONTH(G51+1)&lt;&gt;MONTH(G51),"",G51+1))</f>
        <v>43442</v>
      </c>
      <c r="I51" s="9"/>
      <c r="J51" s="32"/>
      <c r="K51" s="33"/>
      <c r="L51" s="9"/>
      <c r="M51" s="7" t="str">
        <f>IF(WEEKDAY(M49,1)=startday,M49,"")</f>
        <v/>
      </c>
      <c r="N51" s="8" t="str">
        <f>IF(M51="",IF(WEEKDAY(M49,1)=MOD(startday,7)+1,M49,""),M51+1)</f>
        <v/>
      </c>
      <c r="O51" s="8" t="str">
        <f>IF(N51="",IF(WEEKDAY(M49,1)=MOD(startday+1,7)+1,M49,""),N51+1)</f>
        <v/>
      </c>
      <c r="P51" s="8" t="str">
        <f>IF(O51="",IF(WEEKDAY(M49,1)=MOD(startday+2,7)+1,M49,""),O51+1)</f>
        <v/>
      </c>
      <c r="Q51" s="8" t="str">
        <f>IF(P51="",IF(WEEKDAY(M49,1)=MOD(startday+3,7)+1,M49,""),P51+1)</f>
        <v/>
      </c>
      <c r="R51" s="8" t="str">
        <f>IF(Q51="",IF(WEEKDAY(M49,1)=MOD(startday+4,7)+1,M49,""),Q51+1)</f>
        <v/>
      </c>
      <c r="S51" s="7">
        <f>IF(R51="",IF(WEEKDAY(M49,1)=MOD(startday+5,7)+1,M49,""),R51+1)</f>
        <v>43617</v>
      </c>
      <c r="T51" s="9"/>
      <c r="U51" s="32" t="s">
        <v>49</v>
      </c>
      <c r="V51" s="33" t="s">
        <v>41</v>
      </c>
      <c r="Y51" s="27"/>
    </row>
    <row r="52" spans="2:25" s="4" customFormat="1" ht="11" x14ac:dyDescent="0.15">
      <c r="B52" s="7">
        <f t="shared" ref="B52:B55" si="60">IF(H51="","",IF(MONTH(H51+1)&lt;&gt;MONTH(H51),"",H51+1))</f>
        <v>43443</v>
      </c>
      <c r="C52" s="8">
        <f t="shared" ref="C52:C55" si="61">IF(B52="","",IF(MONTH(B52+1)&lt;&gt;MONTH(B52),"",B52+1))</f>
        <v>43444</v>
      </c>
      <c r="D52" s="8">
        <f t="shared" si="56"/>
        <v>43445</v>
      </c>
      <c r="E52" s="8">
        <f t="shared" ref="E52:E55" si="62">IF(D52="","",IF(MONTH(D52+1)&lt;&gt;MONTH(D52),"",D52+1))</f>
        <v>43446</v>
      </c>
      <c r="F52" s="8">
        <f t="shared" si="57"/>
        <v>43447</v>
      </c>
      <c r="G52" s="8">
        <f t="shared" si="58"/>
        <v>43448</v>
      </c>
      <c r="H52" s="7">
        <f t="shared" si="59"/>
        <v>43449</v>
      </c>
      <c r="I52" s="9"/>
      <c r="J52" s="10"/>
      <c r="K52" s="9"/>
      <c r="L52" s="9"/>
      <c r="M52" s="7">
        <f>IF(S51="","",IF(MONTH(S51+1)&lt;&gt;MONTH(S51),"",S51+1))</f>
        <v>43618</v>
      </c>
      <c r="N52" s="8">
        <f>IF(M52="","",IF(MONTH(M52+1)&lt;&gt;MONTH(M52),"",M52+1))</f>
        <v>43619</v>
      </c>
      <c r="O52" s="8">
        <f t="shared" ref="O52:O56" si="63">IF(N52="","",IF(MONTH(N52+1)&lt;&gt;MONTH(N52),"",N52+1))</f>
        <v>43620</v>
      </c>
      <c r="P52" s="8">
        <f>IF(O52="","",IF(MONTH(O52+1)&lt;&gt;MONTH(O52),"",O52+1))</f>
        <v>43621</v>
      </c>
      <c r="Q52" s="8">
        <f t="shared" ref="Q52:Q56" si="64">IF(P52="","",IF(MONTH(P52+1)&lt;&gt;MONTH(P52),"",P52+1))</f>
        <v>43622</v>
      </c>
      <c r="R52" s="8">
        <f t="shared" ref="R52:R56" si="65">IF(Q52="","",IF(MONTH(Q52+1)&lt;&gt;MONTH(Q52),"",Q52+1))</f>
        <v>43623</v>
      </c>
      <c r="S52" s="7">
        <f t="shared" ref="S52:S56" si="66">IF(R52="","",IF(MONTH(R52+1)&lt;&gt;MONTH(R52),"",R52+1))</f>
        <v>43624</v>
      </c>
      <c r="T52" s="9"/>
      <c r="U52" s="36">
        <v>20</v>
      </c>
      <c r="V52" s="9" t="s">
        <v>50</v>
      </c>
      <c r="Y52" s="27"/>
    </row>
    <row r="53" spans="2:25" s="4" customFormat="1" ht="11" x14ac:dyDescent="0.15">
      <c r="B53" s="7">
        <f t="shared" si="60"/>
        <v>43450</v>
      </c>
      <c r="C53" s="8">
        <f t="shared" si="61"/>
        <v>43451</v>
      </c>
      <c r="D53" s="8">
        <f t="shared" si="56"/>
        <v>43452</v>
      </c>
      <c r="E53" s="8">
        <f t="shared" si="62"/>
        <v>43453</v>
      </c>
      <c r="F53" s="8">
        <f t="shared" si="57"/>
        <v>43454</v>
      </c>
      <c r="G53" s="8">
        <f t="shared" si="58"/>
        <v>43455</v>
      </c>
      <c r="H53" s="7">
        <f t="shared" si="59"/>
        <v>43456</v>
      </c>
      <c r="I53" s="9"/>
      <c r="J53" s="10"/>
      <c r="K53" s="9"/>
      <c r="L53" s="9"/>
      <c r="M53" s="7">
        <f t="shared" ref="M53:M56" si="67">IF(S52="","",IF(MONTH(S52+1)&lt;&gt;MONTH(S52),"",S52+1))</f>
        <v>43625</v>
      </c>
      <c r="N53" s="8">
        <f t="shared" ref="N53:N56" si="68">IF(M53="","",IF(MONTH(M53+1)&lt;&gt;MONTH(M53),"",M53+1))</f>
        <v>43626</v>
      </c>
      <c r="O53" s="8">
        <f t="shared" si="63"/>
        <v>43627</v>
      </c>
      <c r="P53" s="8">
        <f t="shared" ref="P53:P56" si="69">IF(O53="","",IF(MONTH(O53+1)&lt;&gt;MONTH(O53),"",O53+1))</f>
        <v>43628</v>
      </c>
      <c r="Q53" s="8">
        <f t="shared" si="64"/>
        <v>43629</v>
      </c>
      <c r="R53" s="8">
        <f t="shared" si="65"/>
        <v>43630</v>
      </c>
      <c r="S53" s="7">
        <f t="shared" si="66"/>
        <v>43631</v>
      </c>
      <c r="T53" s="9"/>
      <c r="U53" s="10"/>
      <c r="V53" s="9"/>
      <c r="Y53" s="27"/>
    </row>
    <row r="54" spans="2:25" s="4" customFormat="1" ht="9" customHeight="1" x14ac:dyDescent="0.15">
      <c r="B54" s="7">
        <f t="shared" si="60"/>
        <v>43457</v>
      </c>
      <c r="C54" s="44">
        <f t="shared" si="61"/>
        <v>43458</v>
      </c>
      <c r="D54" s="44">
        <f t="shared" si="56"/>
        <v>43459</v>
      </c>
      <c r="E54" s="44">
        <f t="shared" si="62"/>
        <v>43460</v>
      </c>
      <c r="F54" s="44">
        <f t="shared" si="57"/>
        <v>43461</v>
      </c>
      <c r="G54" s="44">
        <f t="shared" si="58"/>
        <v>43462</v>
      </c>
      <c r="H54" s="7">
        <f t="shared" si="59"/>
        <v>43463</v>
      </c>
      <c r="I54" s="9"/>
      <c r="J54" s="10"/>
      <c r="K54" s="9"/>
      <c r="L54" s="9"/>
      <c r="M54" s="7">
        <f t="shared" si="67"/>
        <v>43632</v>
      </c>
      <c r="N54" s="8">
        <f t="shared" si="68"/>
        <v>43633</v>
      </c>
      <c r="O54" s="8">
        <f t="shared" si="63"/>
        <v>43634</v>
      </c>
      <c r="P54" s="8">
        <f t="shared" si="69"/>
        <v>43635</v>
      </c>
      <c r="Q54" s="8">
        <f t="shared" si="64"/>
        <v>43636</v>
      </c>
      <c r="R54" s="8">
        <f t="shared" si="65"/>
        <v>43637</v>
      </c>
      <c r="S54" s="7">
        <f t="shared" si="66"/>
        <v>43638</v>
      </c>
      <c r="T54" s="9"/>
      <c r="U54" s="10"/>
      <c r="V54" s="9"/>
      <c r="Y54" s="27"/>
    </row>
    <row r="55" spans="2:25" s="4" customFormat="1" ht="10" customHeight="1" x14ac:dyDescent="0.15">
      <c r="B55" s="7">
        <f t="shared" si="60"/>
        <v>43464</v>
      </c>
      <c r="C55" s="44">
        <f t="shared" si="61"/>
        <v>43465</v>
      </c>
      <c r="D55" s="8" t="str">
        <f t="shared" si="56"/>
        <v/>
      </c>
      <c r="E55" s="8" t="str">
        <f t="shared" si="62"/>
        <v/>
      </c>
      <c r="F55" s="8" t="str">
        <f t="shared" si="57"/>
        <v/>
      </c>
      <c r="G55" s="8" t="str">
        <f t="shared" si="58"/>
        <v/>
      </c>
      <c r="H55" s="7" t="str">
        <f t="shared" si="59"/>
        <v/>
      </c>
      <c r="I55" s="9"/>
      <c r="J55" s="10"/>
      <c r="K55" s="9"/>
      <c r="L55" s="9"/>
      <c r="M55" s="7">
        <f t="shared" si="67"/>
        <v>43639</v>
      </c>
      <c r="N55" s="8">
        <f t="shared" si="68"/>
        <v>43640</v>
      </c>
      <c r="O55" s="8">
        <f t="shared" si="63"/>
        <v>43641</v>
      </c>
      <c r="P55" s="8">
        <f t="shared" si="69"/>
        <v>43642</v>
      </c>
      <c r="Q55" s="8">
        <f t="shared" si="64"/>
        <v>43643</v>
      </c>
      <c r="R55" s="8">
        <f t="shared" si="65"/>
        <v>43644</v>
      </c>
      <c r="S55" s="7">
        <f t="shared" si="66"/>
        <v>43645</v>
      </c>
      <c r="T55" s="9"/>
      <c r="U55" s="10"/>
      <c r="V55" s="9"/>
      <c r="Y55" s="27"/>
    </row>
    <row r="56" spans="2:25" s="4" customFormat="1" ht="10" customHeight="1" x14ac:dyDescent="0.15">
      <c r="B56" s="29"/>
      <c r="C56" s="29"/>
      <c r="D56" s="29"/>
      <c r="E56" s="29"/>
      <c r="F56" s="29"/>
      <c r="G56" s="29"/>
      <c r="H56" s="29"/>
      <c r="I56" s="9"/>
      <c r="J56" s="10"/>
      <c r="K56" s="9"/>
      <c r="L56" s="9"/>
      <c r="M56" s="7">
        <f t="shared" si="67"/>
        <v>43646</v>
      </c>
      <c r="N56" s="8" t="str">
        <f t="shared" si="68"/>
        <v/>
      </c>
      <c r="O56" s="8" t="str">
        <f t="shared" si="63"/>
        <v/>
      </c>
      <c r="P56" s="8" t="str">
        <f t="shared" si="69"/>
        <v/>
      </c>
      <c r="Q56" s="8" t="str">
        <f t="shared" si="64"/>
        <v/>
      </c>
      <c r="R56" s="8" t="str">
        <f t="shared" si="65"/>
        <v/>
      </c>
      <c r="S56" s="7" t="str">
        <f t="shared" si="66"/>
        <v/>
      </c>
      <c r="T56" s="9"/>
      <c r="U56" s="10"/>
      <c r="V56" s="9"/>
      <c r="Y56" s="27"/>
    </row>
    <row r="57" spans="2:25" s="5" customFormat="1" x14ac:dyDescent="0.15">
      <c r="B57" s="29"/>
      <c r="C57" s="29"/>
      <c r="D57" s="29"/>
      <c r="E57" s="29"/>
      <c r="F57" s="29"/>
      <c r="G57" s="29"/>
      <c r="H57" s="29"/>
      <c r="I57" s="9"/>
      <c r="J57" s="10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Y57" s="28"/>
    </row>
    <row r="58" spans="2:25" s="4" customFormat="1" ht="11" x14ac:dyDescent="0.15">
      <c r="B58" s="47">
        <f>DATE(year+1,1,1)</f>
        <v>43466</v>
      </c>
      <c r="C58" s="48"/>
      <c r="D58" s="48"/>
      <c r="E58" s="48"/>
      <c r="F58" s="48"/>
      <c r="G58" s="48"/>
      <c r="H58" s="48"/>
      <c r="I58" s="9"/>
      <c r="J58" s="46" t="s">
        <v>10</v>
      </c>
      <c r="K58" s="46"/>
      <c r="L58" s="9"/>
      <c r="M58" s="47">
        <f>DATE(year,7,1)</f>
        <v>43282</v>
      </c>
      <c r="N58" s="48"/>
      <c r="O58" s="48"/>
      <c r="P58" s="48"/>
      <c r="Q58" s="48"/>
      <c r="R58" s="48"/>
      <c r="S58" s="48"/>
      <c r="T58" s="6"/>
      <c r="U58" s="46" t="s">
        <v>4</v>
      </c>
      <c r="V58" s="46"/>
      <c r="Y58" s="27"/>
    </row>
    <row r="59" spans="2:25" s="4" customFormat="1" ht="11" x14ac:dyDescent="0.15">
      <c r="B59" s="20" t="str">
        <f>CHOOSE(1+MOD(startday+1-2,7),"Su","M","Tu","W","Th","F","Sa")</f>
        <v>Su</v>
      </c>
      <c r="C59" s="21" t="str">
        <f>CHOOSE(1+MOD(startday+2-2,7),"Su","M","Tu","W","Th","F","Sa")</f>
        <v>M</v>
      </c>
      <c r="D59" s="21" t="str">
        <f>CHOOSE(1+MOD(startday+3-2,7),"Su","M","Tu","W","Th","F","Sa")</f>
        <v>Tu</v>
      </c>
      <c r="E59" s="21" t="str">
        <f>CHOOSE(1+MOD(startday+4-2,7),"Su","M","Tu","W","Th","F","Sa")</f>
        <v>W</v>
      </c>
      <c r="F59" s="21" t="str">
        <f>CHOOSE(1+MOD(startday+5-2,7),"Su","M","Tu","W","Th","F","Sa")</f>
        <v>Th</v>
      </c>
      <c r="G59" s="21" t="str">
        <f>CHOOSE(1+MOD(startday+6-2,7),"Su","M","Tu","W","Th","F","Sa")</f>
        <v>F</v>
      </c>
      <c r="H59" s="20" t="str">
        <f>CHOOSE(1+MOD(startday+7-2,7),"Su","M","Tu","W","Th","F","Sa")</f>
        <v>Sa</v>
      </c>
      <c r="I59" s="9"/>
      <c r="J59" s="39" t="s">
        <v>35</v>
      </c>
      <c r="K59" s="38" t="s">
        <v>53</v>
      </c>
      <c r="L59" s="9"/>
      <c r="M59" s="20" t="str">
        <f>CHOOSE(1+MOD(startday+1-2,7),"Su","M","Tu","W","Th","F","Sa")</f>
        <v>Su</v>
      </c>
      <c r="N59" s="21" t="str">
        <f>CHOOSE(1+MOD(startday+2-2,7),"Su","M","Tu","W","Th","F","Sa")</f>
        <v>M</v>
      </c>
      <c r="O59" s="21" t="str">
        <f>CHOOSE(1+MOD(startday+3-2,7),"Su","M","Tu","W","Th","F","Sa")</f>
        <v>Tu</v>
      </c>
      <c r="P59" s="21" t="str">
        <f>CHOOSE(1+MOD(startday+4-2,7),"Su","M","Tu","W","Th","F","Sa")</f>
        <v>W</v>
      </c>
      <c r="Q59" s="21" t="str">
        <f>CHOOSE(1+MOD(startday+5-2,7),"Su","M","Tu","W","Th","F","Sa")</f>
        <v>Th</v>
      </c>
      <c r="R59" s="21" t="str">
        <f>CHOOSE(1+MOD(startday+6-2,7),"Su","M","Tu","W","Th","F","Sa")</f>
        <v>F</v>
      </c>
      <c r="S59" s="20" t="str">
        <f>CHOOSE(1+MOD(startday+7-2,7),"Su","M","Tu","W","Th","F","Sa")</f>
        <v>Sa</v>
      </c>
      <c r="T59" s="9"/>
      <c r="U59" s="37">
        <f>DATE(YEAR(M58),7,4)</f>
        <v>43285</v>
      </c>
      <c r="V59" s="38" t="s">
        <v>51</v>
      </c>
      <c r="Y59" s="27"/>
    </row>
    <row r="60" spans="2:25" s="4" customFormat="1" ht="11" x14ac:dyDescent="0.15">
      <c r="B60" s="7" t="str">
        <f>IF(WEEKDAY(B58,1)=startday,B58,"")</f>
        <v/>
      </c>
      <c r="C60" s="8" t="str">
        <f>IF(B60="",IF(WEEKDAY(B58,1)=MOD(startday,7)+1,B58,""),B60+1)</f>
        <v/>
      </c>
      <c r="D60" s="44">
        <f>IF(C60="",IF(WEEKDAY(B58,1)=MOD(startday+1,7)+1,B58,""),C60+1)</f>
        <v>43466</v>
      </c>
      <c r="E60" s="44">
        <f>IF(D60="",IF(WEEKDAY(B58,1)=MOD(startday+2,7)+1,B58,""),D60+1)</f>
        <v>43467</v>
      </c>
      <c r="F60" s="44">
        <f>IF(E60="",IF(WEEKDAY(B58,1)=MOD(startday+3,7)+1,B58,""),E60+1)</f>
        <v>43468</v>
      </c>
      <c r="G60" s="44">
        <f>IF(F60="",IF(WEEKDAY(B58,1)=MOD(startday+4,7)+1,B58,""),F60+1)</f>
        <v>43469</v>
      </c>
      <c r="H60" s="7">
        <f>IF(G60="",IF(WEEKDAY(B58,1)=MOD(startday+5,7)+1,B58,""),G60+1)</f>
        <v>43470</v>
      </c>
      <c r="I60" s="9"/>
      <c r="J60" s="32">
        <v>18</v>
      </c>
      <c r="K60" s="33" t="s">
        <v>36</v>
      </c>
      <c r="L60" s="9"/>
      <c r="M60" s="7">
        <f>IF(WEEKDAY(M58,1)=startday,M58,"")</f>
        <v>43282</v>
      </c>
      <c r="N60" s="8">
        <f>IF(M60="",IF(WEEKDAY(M58,1)=MOD(startday,7)+1,M58,""),M60+1)</f>
        <v>43283</v>
      </c>
      <c r="O60" s="8">
        <f>IF(N60="",IF(WEEKDAY(M58,1)=MOD(startday+1,7)+1,M58,""),N60+1)</f>
        <v>43284</v>
      </c>
      <c r="P60" s="44">
        <f>IF(O60="",IF(WEEKDAY(M58,1)=MOD(startday+2,7)+1,M58,""),O60+1)</f>
        <v>43285</v>
      </c>
      <c r="Q60" s="8">
        <f>IF(P60="",IF(WEEKDAY(M58,1)=MOD(startday+3,7)+1,M58,""),P60+1)</f>
        <v>43286</v>
      </c>
      <c r="R60" s="8">
        <f>IF(Q60="",IF(WEEKDAY(M58,1)=MOD(startday+4,7)+1,M58,""),Q60+1)</f>
        <v>43287</v>
      </c>
      <c r="S60" s="7">
        <f>IF(R60="",IF(WEEKDAY(M58,1)=MOD(startday+5,7)+1,M58,""),R60+1)</f>
        <v>43288</v>
      </c>
      <c r="T60" s="9"/>
      <c r="U60" s="10">
        <v>13</v>
      </c>
      <c r="V60" s="9" t="s">
        <v>52</v>
      </c>
      <c r="Y60" s="27"/>
    </row>
    <row r="61" spans="2:25" s="4" customFormat="1" ht="11" x14ac:dyDescent="0.15">
      <c r="B61" s="7">
        <f>IF(H60="","",IF(MONTH(H60+1)&lt;&gt;MONTH(H60),"",H60+1))</f>
        <v>43471</v>
      </c>
      <c r="C61" s="8">
        <f t="shared" ref="C61:H65" si="70">IF(B61="","",IF(MONTH(B61+1)&lt;&gt;MONTH(B61),"",B61+1))</f>
        <v>43472</v>
      </c>
      <c r="D61" s="8">
        <f t="shared" si="70"/>
        <v>43473</v>
      </c>
      <c r="E61" s="8">
        <f t="shared" si="70"/>
        <v>43474</v>
      </c>
      <c r="F61" s="8">
        <f t="shared" si="70"/>
        <v>43475</v>
      </c>
      <c r="G61" s="8">
        <f t="shared" si="70"/>
        <v>43476</v>
      </c>
      <c r="H61" s="7">
        <f t="shared" si="70"/>
        <v>43477</v>
      </c>
      <c r="I61" s="9"/>
      <c r="J61" s="40">
        <v>21</v>
      </c>
      <c r="K61" s="41" t="s">
        <v>38</v>
      </c>
      <c r="L61" s="9"/>
      <c r="M61" s="7">
        <f>IF(S60="","",IF(MONTH(S60+1)&lt;&gt;MONTH(S60),"",S60+1))</f>
        <v>43289</v>
      </c>
      <c r="N61" s="8">
        <f>IF(M61="","",IF(MONTH(M61+1)&lt;&gt;MONTH(M61),"",M61+1))</f>
        <v>43290</v>
      </c>
      <c r="O61" s="8">
        <f t="shared" ref="O61:S61" si="71">IF(N61="","",IF(MONTH(N61+1)&lt;&gt;MONTH(N61),"",N61+1))</f>
        <v>43291</v>
      </c>
      <c r="P61" s="8">
        <f>IF(O61="","",IF(MONTH(O61+1)&lt;&gt;MONTH(O61),"",O61+1))</f>
        <v>43292</v>
      </c>
      <c r="Q61" s="8">
        <f t="shared" si="71"/>
        <v>43293</v>
      </c>
      <c r="R61" s="8">
        <f t="shared" si="71"/>
        <v>43294</v>
      </c>
      <c r="S61" s="7">
        <f t="shared" si="71"/>
        <v>43295</v>
      </c>
      <c r="T61" s="9"/>
      <c r="U61" s="10"/>
      <c r="V61" s="9"/>
      <c r="Y61" s="27"/>
    </row>
    <row r="62" spans="2:25" s="4" customFormat="1" ht="11" x14ac:dyDescent="0.15">
      <c r="B62" s="7">
        <f>IF(H61="","",IF(MONTH(H61+1)&lt;&gt;MONTH(H61),"",H61+1))</f>
        <v>43478</v>
      </c>
      <c r="C62" s="8">
        <f t="shared" si="70"/>
        <v>43479</v>
      </c>
      <c r="D62" s="8">
        <f t="shared" si="70"/>
        <v>43480</v>
      </c>
      <c r="E62" s="8">
        <f t="shared" si="70"/>
        <v>43481</v>
      </c>
      <c r="F62" s="8">
        <f t="shared" si="70"/>
        <v>43482</v>
      </c>
      <c r="G62" s="8">
        <f t="shared" si="70"/>
        <v>43483</v>
      </c>
      <c r="H62" s="7">
        <f t="shared" si="70"/>
        <v>43484</v>
      </c>
      <c r="I62" s="9"/>
      <c r="J62" s="10" t="s">
        <v>37</v>
      </c>
      <c r="K62" s="9" t="s">
        <v>54</v>
      </c>
      <c r="L62" s="9"/>
      <c r="M62" s="7">
        <f t="shared" ref="M62:M65" si="72">IF(S61="","",IF(MONTH(S61+1)&lt;&gt;MONTH(S61),"",S61+1))</f>
        <v>43296</v>
      </c>
      <c r="N62" s="8">
        <f t="shared" ref="N62:S65" si="73">IF(M62="","",IF(MONTH(M62+1)&lt;&gt;MONTH(M62),"",M62+1))</f>
        <v>43297</v>
      </c>
      <c r="O62" s="8">
        <f t="shared" si="73"/>
        <v>43298</v>
      </c>
      <c r="P62" s="8">
        <f t="shared" si="73"/>
        <v>43299</v>
      </c>
      <c r="Q62" s="8">
        <f t="shared" si="73"/>
        <v>43300</v>
      </c>
      <c r="R62" s="8">
        <f t="shared" si="73"/>
        <v>43301</v>
      </c>
      <c r="S62" s="7">
        <f t="shared" si="73"/>
        <v>43302</v>
      </c>
      <c r="T62" s="9"/>
      <c r="U62" s="10"/>
      <c r="V62" s="9"/>
      <c r="Y62" s="27"/>
    </row>
    <row r="63" spans="2:25" s="4" customFormat="1" ht="11" x14ac:dyDescent="0.15">
      <c r="B63" s="7">
        <f>IF(H62="","",IF(MONTH(H62+1)&lt;&gt;MONTH(H62),"",H62+1))</f>
        <v>43485</v>
      </c>
      <c r="C63" s="44">
        <f t="shared" si="70"/>
        <v>43486</v>
      </c>
      <c r="D63" s="8">
        <f t="shared" si="70"/>
        <v>43487</v>
      </c>
      <c r="E63" s="8">
        <f t="shared" si="70"/>
        <v>43488</v>
      </c>
      <c r="F63" s="8">
        <f t="shared" si="70"/>
        <v>43489</v>
      </c>
      <c r="G63" s="8">
        <f t="shared" si="70"/>
        <v>43490</v>
      </c>
      <c r="H63" s="7">
        <f t="shared" si="70"/>
        <v>43491</v>
      </c>
      <c r="I63" s="9"/>
      <c r="J63" s="10"/>
      <c r="K63" s="9"/>
      <c r="L63" s="9"/>
      <c r="M63" s="7">
        <f t="shared" si="72"/>
        <v>43303</v>
      </c>
      <c r="N63" s="8">
        <f t="shared" si="73"/>
        <v>43304</v>
      </c>
      <c r="O63" s="8">
        <f t="shared" si="73"/>
        <v>43305</v>
      </c>
      <c r="P63" s="8">
        <f t="shared" si="73"/>
        <v>43306</v>
      </c>
      <c r="Q63" s="8">
        <f t="shared" si="73"/>
        <v>43307</v>
      </c>
      <c r="R63" s="8">
        <f t="shared" si="73"/>
        <v>43308</v>
      </c>
      <c r="S63" s="7">
        <f t="shared" si="73"/>
        <v>43309</v>
      </c>
      <c r="T63" s="9"/>
      <c r="U63" s="10"/>
      <c r="V63" s="9"/>
      <c r="Y63" s="27"/>
    </row>
    <row r="64" spans="2:25" s="4" customFormat="1" ht="9" customHeight="1" x14ac:dyDescent="0.15">
      <c r="B64" s="7">
        <f>IF(H63="","",IF(MONTH(H63+1)&lt;&gt;MONTH(H63),"",H63+1))</f>
        <v>43492</v>
      </c>
      <c r="C64" s="8">
        <f t="shared" si="70"/>
        <v>43493</v>
      </c>
      <c r="D64" s="8">
        <f t="shared" si="70"/>
        <v>43494</v>
      </c>
      <c r="E64" s="8">
        <f t="shared" si="70"/>
        <v>43495</v>
      </c>
      <c r="F64" s="8">
        <f t="shared" si="70"/>
        <v>43496</v>
      </c>
      <c r="G64" s="8" t="str">
        <f t="shared" si="70"/>
        <v/>
      </c>
      <c r="H64" s="7" t="str">
        <f t="shared" si="70"/>
        <v/>
      </c>
      <c r="I64" s="9"/>
      <c r="J64" s="10"/>
      <c r="K64" s="9"/>
      <c r="L64" s="9"/>
      <c r="M64" s="7">
        <f t="shared" si="72"/>
        <v>43310</v>
      </c>
      <c r="N64" s="8">
        <f t="shared" si="73"/>
        <v>43311</v>
      </c>
      <c r="O64" s="8">
        <f t="shared" si="73"/>
        <v>43312</v>
      </c>
      <c r="P64" s="8" t="str">
        <f t="shared" si="73"/>
        <v/>
      </c>
      <c r="Q64" s="8" t="str">
        <f t="shared" si="73"/>
        <v/>
      </c>
      <c r="R64" s="8" t="str">
        <f t="shared" si="73"/>
        <v/>
      </c>
      <c r="S64" s="7" t="str">
        <f t="shared" si="73"/>
        <v/>
      </c>
      <c r="T64" s="9"/>
      <c r="U64" s="10"/>
      <c r="V64" s="9"/>
    </row>
    <row r="65" spans="2:22" s="4" customFormat="1" ht="4.5" customHeight="1" x14ac:dyDescent="0.15">
      <c r="B65" s="7" t="str">
        <f>IF(H64="","",IF(MONTH(H64+1)&lt;&gt;MONTH(H64),"",H64+1))</f>
        <v/>
      </c>
      <c r="C65" s="8" t="str">
        <f t="shared" si="70"/>
        <v/>
      </c>
      <c r="D65" s="8" t="str">
        <f t="shared" si="70"/>
        <v/>
      </c>
      <c r="E65" s="8" t="str">
        <f t="shared" si="70"/>
        <v/>
      </c>
      <c r="F65" s="8" t="str">
        <f t="shared" si="70"/>
        <v/>
      </c>
      <c r="G65" s="8" t="str">
        <f t="shared" si="70"/>
        <v/>
      </c>
      <c r="H65" s="7" t="str">
        <f t="shared" si="70"/>
        <v/>
      </c>
      <c r="I65" s="9"/>
      <c r="J65" s="10"/>
      <c r="K65" s="9"/>
      <c r="L65" s="9"/>
      <c r="M65" s="7" t="str">
        <f t="shared" si="72"/>
        <v/>
      </c>
      <c r="N65" s="8" t="str">
        <f t="shared" si="73"/>
        <v/>
      </c>
      <c r="O65" s="8" t="str">
        <f t="shared" si="73"/>
        <v/>
      </c>
      <c r="P65" s="8" t="str">
        <f t="shared" si="73"/>
        <v/>
      </c>
      <c r="Q65" s="8" t="str">
        <f t="shared" si="73"/>
        <v/>
      </c>
      <c r="R65" s="8" t="str">
        <f t="shared" si="73"/>
        <v/>
      </c>
      <c r="S65" s="7" t="str">
        <f t="shared" si="73"/>
        <v/>
      </c>
      <c r="T65" s="9"/>
      <c r="U65" s="10"/>
      <c r="V65" s="9"/>
    </row>
  </sheetData>
  <mergeCells count="37">
    <mergeCell ref="M4:N4"/>
    <mergeCell ref="O4:S4"/>
    <mergeCell ref="M49:S49"/>
    <mergeCell ref="A1:K1"/>
    <mergeCell ref="A2:K2"/>
    <mergeCell ref="D4:E4"/>
    <mergeCell ref="K4:L4"/>
    <mergeCell ref="B48:H48"/>
    <mergeCell ref="F4:H4"/>
    <mergeCell ref="M58:S58"/>
    <mergeCell ref="B12:H12"/>
    <mergeCell ref="B21:H21"/>
    <mergeCell ref="U58:V58"/>
    <mergeCell ref="M39:S39"/>
    <mergeCell ref="B39:H39"/>
    <mergeCell ref="J39:K39"/>
    <mergeCell ref="J48:K48"/>
    <mergeCell ref="M21:S21"/>
    <mergeCell ref="M30:S30"/>
    <mergeCell ref="B30:H30"/>
    <mergeCell ref="B58:H58"/>
    <mergeCell ref="Y7:Y13"/>
    <mergeCell ref="J58:K58"/>
    <mergeCell ref="Y29:Y33"/>
    <mergeCell ref="U49:V49"/>
    <mergeCell ref="U39:V39"/>
    <mergeCell ref="Y38:Y43"/>
    <mergeCell ref="J12:K12"/>
    <mergeCell ref="J21:K21"/>
    <mergeCell ref="Y22:Y26"/>
    <mergeCell ref="Y15:Y20"/>
    <mergeCell ref="U30:V30"/>
    <mergeCell ref="U21:V21"/>
    <mergeCell ref="U12:V12"/>
    <mergeCell ref="J30:K30"/>
    <mergeCell ref="M12:S12"/>
    <mergeCell ref="B8:V8"/>
  </mergeCells>
  <phoneticPr fontId="0" type="noConversion"/>
  <conditionalFormatting sqref="B32:H37 B41:H46 M32:S37 M23:S28 M51:S56 B23:H28 M41:S46 B60:H65 M60:S65 M14:S19 B14:H19 B50:H57">
    <cfRule type="expression" dxfId="1" priority="3" stopIfTrue="1">
      <formula>OR(WEEKDAY(B14,1)=1,WEEKDAY(B14,1)=7)</formula>
    </cfRule>
    <cfRule type="cellIs" dxfId="0" priority="4" stopIfTrue="1" operator="equal">
      <formula>""</formula>
    </cfRule>
  </conditionalFormatting>
  <conditionalFormatting sqref="B23:G23">
    <cfRule type="colorScale" priority="1">
      <colorScale>
        <cfvo type="min"/>
        <cfvo type="max"/>
        <color theme="0"/>
        <color rgb="FFFFEF9C"/>
      </colorScale>
    </cfRule>
  </conditionalFormatting>
  <hyperlinks>
    <hyperlink ref="A2" r:id="rId1" xr:uid="{00000000-0004-0000-0000-000000000000}"/>
  </hyperlinks>
  <printOptions horizontalCentered="1"/>
  <pageMargins left="0.25" right="0.25" top="0.25" bottom="0.35" header="0.25" footer="0.2"/>
  <pageSetup scale="97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EventCalendar</vt:lpstr>
      <vt:lpstr>EventCalendar!Print_Area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Event Calendar Template</dc:title>
  <dc:creator>Vertex42.com</dc:creator>
  <dc:description>(c) 2013-2014 Vertex42 LLC. All Rights Reserved. Free to Print.</dc:description>
  <cp:lastModifiedBy>Elaine Blasi</cp:lastModifiedBy>
  <cp:lastPrinted>2018-02-21T17:43:46Z</cp:lastPrinted>
  <dcterms:created xsi:type="dcterms:W3CDTF">2004-08-16T18:44:14Z</dcterms:created>
  <dcterms:modified xsi:type="dcterms:W3CDTF">2018-03-17T15:49:42Z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1.3.0</vt:lpwstr>
  </property>
</Properties>
</file>